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9-01-2008" sheetId="1" r:id="rId1"/>
    <sheet name="Arkusz1" sheetId="2" r:id="rId2"/>
    <sheet name="19-10-2006 Zła" sheetId="3" state="hidden" r:id="rId3"/>
  </sheets>
  <definedNames>
    <definedName name="_xlnm.Print_Area" localSheetId="0">'29-01-2008'!$A$1:$F$111</definedName>
  </definedNames>
  <calcPr fullCalcOnLoad="1"/>
</workbook>
</file>

<file path=xl/sharedStrings.xml><?xml version="1.0" encoding="utf-8"?>
<sst xmlns="http://schemas.openxmlformats.org/spreadsheetml/2006/main" count="486" uniqueCount="275">
  <si>
    <t>1. Zmniejsza  się budżet po stronie wydatków  o kwotę 1.195.466,91 zł  dokonując jednocześnie zmniejszenia deficytu o łączną kwotę 1.195.466,91 zł  tj:</t>
  </si>
  <si>
    <r>
      <t xml:space="preserve">a)   pokrycie występującego w ciągu roku przejściowego deficytu budżetu gminy w wysokości   </t>
    </r>
    <r>
      <rPr>
        <b/>
        <sz val="10"/>
        <color indexed="8"/>
        <rFont val="Arial Narrow"/>
        <family val="2"/>
      </rPr>
      <t>2.000.000,-</t>
    </r>
    <r>
      <rPr>
        <sz val="10"/>
        <color indexed="8"/>
        <rFont val="Arial Narrow"/>
        <family val="2"/>
      </rPr>
      <t xml:space="preserve"> zł,</t>
    </r>
  </si>
  <si>
    <r>
      <t xml:space="preserve">c)  spłatę wcześniej zaciągniętych zobowiązań z tytułu pożyczek i kredytów  w wysokości   </t>
    </r>
    <r>
      <rPr>
        <b/>
        <sz val="10"/>
        <color indexed="8"/>
        <rFont val="Arial Narrow"/>
        <family val="2"/>
      </rPr>
      <t>1.291.206,48</t>
    </r>
    <r>
      <rPr>
        <sz val="10"/>
        <color indexed="8"/>
        <rFont val="Arial Narrow"/>
        <family val="2"/>
      </rPr>
      <t xml:space="preserve"> zł.</t>
    </r>
  </si>
  <si>
    <r>
      <t xml:space="preserve">b)  finansowanie planowanego deficytu budżetu gminy w wysokości  </t>
    </r>
    <r>
      <rPr>
        <b/>
        <sz val="10"/>
        <color indexed="8"/>
        <rFont val="Arial Narrow"/>
        <family val="2"/>
      </rPr>
      <t xml:space="preserve">8.056.759,49 </t>
    </r>
    <r>
      <rPr>
        <sz val="10"/>
        <color indexed="8"/>
        <rFont val="Arial Narrow"/>
        <family val="2"/>
      </rPr>
      <t>zł,</t>
    </r>
  </si>
  <si>
    <r>
      <t xml:space="preserve">3. Zmienia się limit zobowiązań z tytułu kredytów i pożyczek na kwotę   </t>
    </r>
    <r>
      <rPr>
        <b/>
        <sz val="10"/>
        <color indexed="8"/>
        <rFont val="Arial Narrow"/>
        <family val="2"/>
      </rPr>
      <t>11.347.965,97</t>
    </r>
    <r>
      <rPr>
        <sz val="10"/>
        <color indexed="8"/>
        <rFont val="Arial Narrow"/>
        <family val="2"/>
      </rPr>
      <t xml:space="preserve"> zł, na:</t>
    </r>
  </si>
  <si>
    <t>Zwiększyć stan środków obrotowych na początek roku  o kwotę 65.750,76 zł</t>
  </si>
  <si>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</si>
  <si>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</si>
  <si>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</si>
  <si>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</si>
  <si>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</si>
  <si>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</si>
  <si>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</si>
  <si>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</si>
  <si>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</si>
  <si>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</si>
  <si>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</si>
  <si>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</si>
  <si>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</si>
  <si>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</si>
  <si>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</si>
  <si>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</si>
  <si>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</si>
  <si>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</si>
  <si>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</si>
  <si>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</si>
  <si>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</si>
  <si>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</si>
  <si>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</si>
  <si>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</si>
  <si>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</si>
  <si>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</si>
  <si>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</si>
  <si>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</si>
  <si>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</si>
  <si>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</si>
  <si>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</si>
  <si>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</si>
  <si>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</si>
  <si>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</si>
  <si>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</si>
  <si>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</si>
  <si>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</si>
  <si>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</si>
  <si>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</si>
  <si>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</si>
  <si>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</si>
  <si>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</si>
  <si>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</si>
  <si>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</si>
  <si>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</si>
  <si>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</si>
  <si>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</si>
  <si>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</si>
  <si>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</si>
  <si>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</si>
  <si>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</si>
  <si>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</si>
  <si>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</si>
  <si>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</si>
  <si>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</si>
  <si>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</si>
  <si>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</si>
  <si>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</si>
  <si>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</si>
  <si>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</si>
  <si>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</si>
  <si>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</si>
  <si>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</si>
  <si>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</si>
  <si>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</si>
  <si>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</si>
  <si>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</si>
  <si>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</si>
  <si>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</si>
  <si>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</si>
  <si>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</si>
  <si>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</si>
  <si>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</si>
  <si>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</si>
  <si>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</si>
  <si>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</si>
  <si>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</si>
  <si>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</si>
  <si>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</si>
  <si>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</si>
  <si>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</si>
  <si>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</si>
  <si>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</si>
  <si>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</si>
  <si>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</si>
  <si>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</si>
  <si>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</si>
  <si>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</si>
  <si>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</si>
  <si>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</si>
  <si>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</si>
  <si>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</si>
  <si>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</si>
  <si>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</si>
  <si>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</si>
  <si>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</si>
  <si>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</si>
  <si>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</si>
  <si>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</si>
  <si>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</si>
  <si>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</si>
  <si>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</si>
  <si>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</si>
  <si>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</si>
  <si>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</si>
  <si>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</si>
  <si>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</si>
  <si>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</si>
  <si>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</si>
  <si>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</si>
  <si>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</si>
  <si>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</si>
  <si>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</si>
  <si>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</si>
  <si>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</si>
  <si>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</si>
  <si>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</si>
  <si>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</si>
  <si>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</si>
  <si>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</si>
  <si>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</si>
  <si>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</si>
  <si>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</si>
  <si>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</si>
  <si>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</si>
  <si>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</si>
  <si>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</si>
  <si>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</si>
  <si>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</si>
  <si>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</si>
  <si>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</si>
  <si>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</si>
  <si>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</si>
  <si>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</si>
  <si>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</si>
  <si>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</si>
  <si>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</si>
  <si>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</si>
  <si>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</si>
  <si>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</si>
  <si>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</si>
  <si>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</si>
  <si>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2910</t>
  </si>
  <si>
    <t>Pomoc społeczna</t>
  </si>
  <si>
    <t>Wydatki inwestycyjne jedn. budżetowych</t>
  </si>
  <si>
    <t>0900</t>
  </si>
  <si>
    <t>4560</t>
  </si>
  <si>
    <t>Odsetki od dotacji wyk.niezgodnie z przeznaczeniem</t>
  </si>
  <si>
    <t>Gospodarka mieszkaniowa</t>
  </si>
  <si>
    <t>Gospodarka gruntami i nieruchomościami</t>
  </si>
  <si>
    <t>0970</t>
  </si>
  <si>
    <t>Świadczenia rodzinne, zaliczka alim. oraz składki na ubez.</t>
  </si>
  <si>
    <t>Pozostałe odsetki</t>
  </si>
  <si>
    <t>Dostarczanie ciepła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</si>
  <si>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</si>
  <si>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Pozostała działalność</t>
  </si>
  <si>
    <t>Wyszczególnienie</t>
  </si>
  <si>
    <t>I.</t>
  </si>
  <si>
    <t>Stan środków obrotowych na początek roku</t>
  </si>
  <si>
    <t>II.</t>
  </si>
  <si>
    <t>Wpływy z różnych opłat</t>
  </si>
  <si>
    <t>III.</t>
  </si>
  <si>
    <t>Wydatki bieżące</t>
  </si>
  <si>
    <t>cel- pozostałe dziedziny (badanie gleby)</t>
  </si>
  <si>
    <t>Wydatki majątkowe</t>
  </si>
  <si>
    <t>Oczyszczalnia ścieków w m-ci Hoszów (przy SP)- projekt</t>
  </si>
  <si>
    <t>Oczyszczalnia ścieków w m-ci Liskowate - projekt</t>
  </si>
  <si>
    <t>Wodociąg w  m-ci Ropienka (cel - dostarczanie wody)</t>
  </si>
  <si>
    <t>IV.</t>
  </si>
  <si>
    <t>Stan środków obrotowych na koniec roku</t>
  </si>
  <si>
    <t>Wpływy z różnych dochodów (zwrot zasiłków z lat.ub)</t>
  </si>
  <si>
    <t>Zmienić załącznik nr 11 tj. "Plan przychodów i wydatków Gminnego Funduszu Ochrony Środowiska i Gospodarki Wodnej w sposób następujący:</t>
  </si>
  <si>
    <t>Turystyka</t>
  </si>
  <si>
    <t>Kultura fizyczna i sport</t>
  </si>
  <si>
    <t xml:space="preserve">                        Wydatki inwestycyjne budżetu gminy  wg działów i rozdziałów                                                                </t>
  </si>
  <si>
    <t>Dz Roz.</t>
  </si>
  <si>
    <t>Poprawa funkcjonalności komunikacyjnej na terenach rekreacyjno - inwestycyjnych w Ustrzykach Dolnych - Etap III</t>
  </si>
  <si>
    <t>Droga Bandrów</t>
  </si>
  <si>
    <t>Droga Nowosielce</t>
  </si>
  <si>
    <t>Droga Równia</t>
  </si>
  <si>
    <t>Wykup działki w m.-ci Stańkowa</t>
  </si>
  <si>
    <t>Administracja publiczna</t>
  </si>
  <si>
    <t>Urzędy gmin</t>
  </si>
  <si>
    <t>Zakupy inwestycyjne</t>
  </si>
  <si>
    <t>Redukcja emisji zanieczyszczeń powietrza - termo modernizacja budynków użyteczności publicznej w gminie Ustrzyki D</t>
  </si>
  <si>
    <t xml:space="preserve">Przedszkola </t>
  </si>
  <si>
    <t>Oświetlenie uliczne</t>
  </si>
  <si>
    <t>Poprawa Bezpieczeństwa Ruchu Drogowego w rejonie Szkoły Podstawowej w Ustjanowej</t>
  </si>
  <si>
    <t>Likwidacja lokalnych źródeł emisji zanieczyszczeń powietrza poprzez rozbudowę sieci ciepłowniczych w Ustrzykach Dolnych</t>
  </si>
  <si>
    <t>Chodnik ul. 1 Maja (przystanek)</t>
  </si>
  <si>
    <t>Wspieranie systemu edukacji w gminie Ustrzyki D. poprzez adaptację budynku użyteczności publicznej na cele przedszkolne. Przebudowa, nadbudowa i rozbudowa budynku byłego ZOZ na Przedszkole</t>
  </si>
  <si>
    <t>Przychody ogółem</t>
  </si>
  <si>
    <t xml:space="preserve">Przychody z zaciągniętych pożyczek i kredytów </t>
  </si>
  <si>
    <t>Adaptacja na lokale socjalne budynku w m.-ci Równia</t>
  </si>
  <si>
    <t>Ośrodki Pomocy Społecznej</t>
  </si>
  <si>
    <t>Rozbudowa świetlicy w Ropience</t>
  </si>
  <si>
    <t>Zmienić nazwę wydatków inwestycyjnych z:</t>
  </si>
  <si>
    <t>na następującą</t>
  </si>
  <si>
    <t xml:space="preserve">Podniesienie atrakcyjności turystyczno - inwestycyjnej Gminy Ustrzyki Dolne - budowa kanalizacji </t>
  </si>
  <si>
    <t>Poprawa funkcjonalności komunikacyjnej na terenach rekreacyjno - inwestycyjnych w Ustrzykach Dolnych - Etap II</t>
  </si>
  <si>
    <t>Chodnik ul. 29 Listopada</t>
  </si>
  <si>
    <t>Budowa hali sportowej w Ustrzykach Dolnych szansą na równy dostęp do infrastruktury sportowej uczniów z terenów gmin bieszczadzkich</t>
  </si>
  <si>
    <t xml:space="preserve">W poszukiwaniu wspólnych korzeni - tworzenie zaplecza turystyczno -rekreacyjnego poprzez modernizację Parku pod Dębami </t>
  </si>
  <si>
    <t>Załącznik Nr 3a</t>
  </si>
  <si>
    <t>Plan 2009</t>
  </si>
  <si>
    <t>Wytwarzanie i zaopatryw w energię elekt, gaz, wodę</t>
  </si>
  <si>
    <t>Dostarczanie wody</t>
  </si>
  <si>
    <t xml:space="preserve">Uporządkowanie gospodarki ściekowej w gminie Ustrzyki Dolne - budowa wodociągu wiejskiego w Dźwiniaczu Dolnym  i Stańkowej    </t>
  </si>
  <si>
    <t>Drogi publiczne powiatowe</t>
  </si>
  <si>
    <t>Dotacja celowa - wydatki inwestycyjne</t>
  </si>
  <si>
    <t xml:space="preserve">Wydatki na pomoc finasową dla Powiatu Bieszczadzkiego w Ustrzykach Dolnych na dofinansowanie zadania pn. „Poprawa dostępności komunikacyjnej powiatu poprzez remont drogi powiatowej nr 2269 R Wańkowa – Dźwiniacz - Brzegi Dolne”  </t>
  </si>
  <si>
    <t>Nakładki ul.Korczaka - Rynek</t>
  </si>
  <si>
    <t>Chodnik ul.Rzeczna</t>
  </si>
  <si>
    <t>Nakładki k/ UM</t>
  </si>
  <si>
    <t>Chodnik ul.Szkolna</t>
  </si>
  <si>
    <t>Chodnik ul.Sikorskiego</t>
  </si>
  <si>
    <t xml:space="preserve">Chodnik ul.Kopernika </t>
  </si>
  <si>
    <t xml:space="preserve">Chodnik ul.Jasień </t>
  </si>
  <si>
    <t>Chodnik w m.-ci Brzegi Dolne</t>
  </si>
  <si>
    <t xml:space="preserve">Chodnik w m.-ci Krościenko </t>
  </si>
  <si>
    <t>Parking ul.Kopernika (przed UM)</t>
  </si>
  <si>
    <t>Tworzenie warunków aktywizacji gospodarczej poprzez przebudowę drogi przy ul. Wiejska</t>
  </si>
  <si>
    <t>Poprawa warunków bezpieczeństwa i nośności gminnej drogi publicznej Nr 119210 R w m-ci Teleśnica</t>
  </si>
  <si>
    <t>Droga Wojtkówka</t>
  </si>
  <si>
    <t>Droga Ustjanowa</t>
  </si>
  <si>
    <t>Drogi na Pl.Chopina</t>
  </si>
  <si>
    <t>Strategia zarządzania kulturą i ruchem turystycznym w przygranicznych obszarach Polski i Ukrainy</t>
  </si>
  <si>
    <t>Adaptacja na lokale komunalne budynku w m-ci Ustrzyki D. ul. Fabryczna PT</t>
  </si>
  <si>
    <t>Rewitalizacja centrum miasta - Poprawa estetyki i funkcjonalności przestrzeni publicznej</t>
  </si>
  <si>
    <t>ul. Krótka</t>
  </si>
  <si>
    <t>ul. Rynek (BARR)</t>
  </si>
  <si>
    <t>ul. Wyzwolenia</t>
  </si>
  <si>
    <t>Podkarpacki System e-Administracji Publicznej</t>
  </si>
  <si>
    <t>Modernizacja budynku UM</t>
  </si>
  <si>
    <t xml:space="preserve">ZSP Nr 1 </t>
  </si>
  <si>
    <t>SP Wojtkowa (ogrodzenie)</t>
  </si>
  <si>
    <t xml:space="preserve">SP Łobozew </t>
  </si>
  <si>
    <t>Pozostała działalność (m.in. MKP)</t>
  </si>
  <si>
    <t>Oświetlenie w m-ci Zawadka PT</t>
  </si>
  <si>
    <t>Oświetlenie w m-ci Ropienka PT</t>
  </si>
  <si>
    <t>Oświetlenie w m-ci Łobozew PT</t>
  </si>
  <si>
    <t>Oświetlenie w m-ci Krościenko PT</t>
  </si>
  <si>
    <t>Oświetlenie w m-ci Daszówka PT</t>
  </si>
  <si>
    <t>Oświetlenie w m-ci Jałowe PT</t>
  </si>
  <si>
    <t>Oświetlenie w m-ci Jureczkowa PT</t>
  </si>
  <si>
    <t>Oświetlenie w m-ci Grąziowa PT</t>
  </si>
  <si>
    <t>Oświetlenie w m-ci Ustrzyki Dolne (Strwiążyk) PT</t>
  </si>
  <si>
    <t>Oświetlenie w m-ci Brelików PT</t>
  </si>
  <si>
    <t>Oświetlenie w m-ci Brzegi Dolne - Łodyna PT</t>
  </si>
  <si>
    <t>Oświetlenie w m-ci Ustrzyki Dolne (Naftowa) PT</t>
  </si>
  <si>
    <t>Oświetlenie w m-ci Ustrzyki Dolne (Bieszczadzka) PT</t>
  </si>
  <si>
    <t>Oświetlenie w m-ci Ustjanowa</t>
  </si>
  <si>
    <t xml:space="preserve">Ograniczenie ilości odpadów przedostających się do środowiska naturalnego poprzez rekultywację wysypiska śmieci w Brzegach </t>
  </si>
  <si>
    <t>Zadania w zak kultury fizycznej i sportu</t>
  </si>
  <si>
    <t>Tworzenie nowoczesnej bazy turystyczno - rekreacyjnej w Ustrzykach Dolnych -budowa basenu odkrytego przy Międzyszkolnej Krytej Pływalni</t>
  </si>
  <si>
    <t>z dnia  29 stycznia 2009 roku</t>
  </si>
  <si>
    <t>w sprawie wprowadzenia zmian do budżetu Gminy Ustrzyki Dolne na rok 2009</t>
  </si>
  <si>
    <t xml:space="preserve">Chodnik ul.1-go Maja </t>
  </si>
  <si>
    <t>Chodnik ul.1-go Maja (przystanek)</t>
  </si>
  <si>
    <t>2918</t>
  </si>
  <si>
    <t>Zwrot dotacji wyk.niezg.z przezn.lub pob. w nadm. wysokości</t>
  </si>
  <si>
    <r>
      <t xml:space="preserve">Zwiększa się budżet gminy na rok 2009 o kwotę  </t>
    </r>
    <r>
      <rPr>
        <b/>
        <sz val="10"/>
        <rFont val="Arial Narrow"/>
        <family val="2"/>
      </rPr>
      <t xml:space="preserve">5.232,09  </t>
    </r>
    <r>
      <rPr>
        <sz val="10"/>
        <rFont val="Arial Narrow"/>
        <family val="2"/>
      </rPr>
      <t>zł, w sposób następujący:</t>
    </r>
  </si>
  <si>
    <t>2. Zmniejsza się przychody z tytułu  kredytu w banku komercyjnym o kwotę 1.405.466.,91 zł oraz wprowadza się przychody z tytułu pożyczki w WFOŚ i GW w wysokości 210.000,- zł.</t>
  </si>
  <si>
    <t xml:space="preserve">pożyczka WFOŚIGW </t>
  </si>
  <si>
    <t>4270</t>
  </si>
  <si>
    <t>4580</t>
  </si>
  <si>
    <t>4590</t>
  </si>
  <si>
    <t>Kary i odszkodowania wypłacane na rzecz osób fizycznych</t>
  </si>
  <si>
    <t>Uchwała XXIX/216/09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</si>
</sst>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b/>
      <sz val="12"/>
      <name val="Arial Narrow"/>
      <family val="2"/>
    </font>
    <font>
      <b/>
      <sz val="10"/>
      <name val="Arial CE"/>
      <family val="0"/>
    </font>
    <font>
      <u val="singleAccounting"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43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3" fillId="4" borderId="19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3" xfId="0" applyFont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3" fontId="4" fillId="0" borderId="2" xfId="15" applyFont="1" applyFill="1" applyBorder="1" applyAlignment="1">
      <alignment horizontal="center"/>
    </xf>
    <xf numFmtId="43" fontId="4" fillId="0" borderId="8" xfId="15" applyFont="1" applyBorder="1" applyAlignment="1">
      <alignment horizontal="center"/>
    </xf>
    <xf numFmtId="43" fontId="4" fillId="0" borderId="15" xfId="15" applyFont="1" applyFill="1" applyBorder="1" applyAlignment="1">
      <alignment vertical="top" wrapText="1"/>
    </xf>
    <xf numFmtId="0" fontId="4" fillId="0" borderId="17" xfId="0" applyFont="1" applyBorder="1" applyAlignment="1">
      <alignment horizontal="left" vertical="top" wrapText="1"/>
    </xf>
    <xf numFmtId="43" fontId="13" fillId="0" borderId="3" xfId="15" applyFont="1" applyBorder="1" applyAlignment="1">
      <alignment horizontal="center"/>
    </xf>
    <xf numFmtId="43" fontId="6" fillId="0" borderId="3" xfId="15" applyFont="1" applyBorder="1" applyAlignment="1">
      <alignment horizontal="center"/>
    </xf>
    <xf numFmtId="0" fontId="5" fillId="0" borderId="0" xfId="0" applyFont="1" applyAlignment="1">
      <alignment horizontal="left"/>
    </xf>
    <xf numFmtId="43" fontId="3" fillId="4" borderId="4" xfId="15" applyFont="1" applyFill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43" fontId="4" fillId="0" borderId="3" xfId="15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3" fontId="3" fillId="4" borderId="6" xfId="15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3" xfId="0" applyFont="1" applyFill="1" applyBorder="1" applyAlignment="1">
      <alignment vertical="top" wrapText="1"/>
    </xf>
    <xf numFmtId="43" fontId="0" fillId="0" borderId="0" xfId="0" applyNumberFormat="1" applyFont="1" applyAlignment="1">
      <alignment horizontal="right"/>
    </xf>
    <xf numFmtId="43" fontId="11" fillId="0" borderId="0" xfId="15" applyNumberFormat="1" applyFont="1" applyAlignment="1">
      <alignment horizontal="right" vertical="top"/>
    </xf>
    <xf numFmtId="43" fontId="3" fillId="4" borderId="4" xfId="15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43" fontId="3" fillId="0" borderId="6" xfId="15" applyNumberFormat="1" applyFont="1" applyFill="1" applyBorder="1" applyAlignment="1">
      <alignment horizontal="right" vertical="top"/>
    </xf>
    <xf numFmtId="43" fontId="4" fillId="0" borderId="3" xfId="15" applyNumberFormat="1" applyFont="1" applyFill="1" applyBorder="1" applyAlignment="1">
      <alignment horizontal="right" vertical="top"/>
    </xf>
    <xf numFmtId="43" fontId="4" fillId="0" borderId="3" xfId="15" applyNumberFormat="1" applyFont="1" applyFill="1" applyBorder="1" applyAlignment="1">
      <alignment vertical="top" wrapText="1"/>
    </xf>
    <xf numFmtId="43" fontId="3" fillId="0" borderId="18" xfId="15" applyNumberFormat="1" applyFont="1" applyFill="1" applyBorder="1" applyAlignment="1">
      <alignment horizontal="right" vertical="top"/>
    </xf>
    <xf numFmtId="43" fontId="4" fillId="0" borderId="15" xfId="15" applyNumberFormat="1" applyFont="1" applyFill="1" applyBorder="1" applyAlignment="1">
      <alignment horizontal="right" vertical="top"/>
    </xf>
    <xf numFmtId="43" fontId="4" fillId="0" borderId="15" xfId="15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43" fontId="7" fillId="0" borderId="15" xfId="15" applyFont="1" applyFill="1" applyBorder="1" applyAlignment="1">
      <alignment vertical="top" wrapText="1"/>
    </xf>
    <xf numFmtId="0" fontId="7" fillId="3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43" fontId="4" fillId="0" borderId="15" xfId="15" applyFont="1" applyBorder="1" applyAlignment="1">
      <alignment/>
    </xf>
    <xf numFmtId="0" fontId="4" fillId="0" borderId="3" xfId="0" applyFont="1" applyBorder="1" applyAlignment="1">
      <alignment/>
    </xf>
    <xf numFmtId="0" fontId="4" fillId="0" borderId="12" xfId="0" applyFont="1" applyFill="1" applyBorder="1" applyAlignment="1">
      <alignment vertical="top" wrapText="1"/>
    </xf>
    <xf numFmtId="43" fontId="4" fillId="0" borderId="17" xfId="15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vertical="top" wrapText="1"/>
    </xf>
    <xf numFmtId="43" fontId="7" fillId="0" borderId="15" xfId="15" applyNumberFormat="1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43" fontId="7" fillId="0" borderId="17" xfId="15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43" fontId="3" fillId="0" borderId="3" xfId="15" applyNumberFormat="1" applyFont="1" applyFill="1" applyBorder="1" applyAlignment="1">
      <alignment horizontal="right" vertical="top"/>
    </xf>
    <xf numFmtId="0" fontId="4" fillId="0" borderId="21" xfId="0" applyFont="1" applyFill="1" applyBorder="1" applyAlignment="1">
      <alignment vertical="top" wrapText="1"/>
    </xf>
    <xf numFmtId="43" fontId="4" fillId="0" borderId="17" xfId="15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wrapText="1"/>
    </xf>
    <xf numFmtId="43" fontId="4" fillId="0" borderId="3" xfId="15" applyNumberFormat="1" applyFont="1" applyFill="1" applyBorder="1" applyAlignment="1">
      <alignment vertical="top"/>
    </xf>
    <xf numFmtId="43" fontId="4" fillId="0" borderId="17" xfId="15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43" fontId="4" fillId="0" borderId="8" xfId="15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43" fontId="3" fillId="0" borderId="15" xfId="15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43" fontId="3" fillId="0" borderId="4" xfId="15" applyNumberFormat="1" applyFont="1" applyFill="1" applyBorder="1" applyAlignment="1">
      <alignment horizontal="right" vertical="top"/>
    </xf>
    <xf numFmtId="43" fontId="15" fillId="0" borderId="0" xfId="15" applyNumberFormat="1" applyFont="1" applyFill="1" applyAlignment="1">
      <alignment horizontal="right" vertical="top"/>
    </xf>
    <xf numFmtId="0" fontId="0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18" xfId="0" applyFont="1" applyBorder="1" applyAlignment="1">
      <alignment horizontal="left" vertical="top" wrapText="1"/>
    </xf>
    <xf numFmtId="43" fontId="4" fillId="0" borderId="6" xfId="15" applyFont="1" applyBorder="1" applyAlignment="1">
      <alignment horizontal="center"/>
    </xf>
    <xf numFmtId="0" fontId="6" fillId="0" borderId="15" xfId="0" applyFont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3" fontId="3" fillId="0" borderId="4" xfId="15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43" fontId="4" fillId="0" borderId="23" xfId="15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43" fontId="4" fillId="0" borderId="24" xfId="15" applyFont="1" applyBorder="1" applyAlignment="1">
      <alignment horizontal="center" vertical="center"/>
    </xf>
    <xf numFmtId="43" fontId="4" fillId="0" borderId="15" xfId="15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43" fontId="4" fillId="0" borderId="25" xfId="15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43" fontId="4" fillId="0" borderId="17" xfId="15" applyFont="1" applyFill="1" applyBorder="1" applyAlignment="1">
      <alignment horizontal="center" vertical="center"/>
    </xf>
    <xf numFmtId="43" fontId="4" fillId="0" borderId="0" xfId="15" applyFont="1" applyFill="1" applyBorder="1" applyAlignment="1">
      <alignment vertical="top" wrapText="1"/>
    </xf>
    <xf numFmtId="43" fontId="4" fillId="0" borderId="2" xfId="15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65" fontId="4" fillId="0" borderId="0" xfId="15" applyNumberFormat="1" applyFont="1" applyAlignment="1">
      <alignment horizontal="right" vertical="justify"/>
    </xf>
    <xf numFmtId="0" fontId="11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justify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SheetLayoutView="75" workbookViewId="0" topLeftCell="A1">
      <selection activeCell="A1" sqref="A1:F1"/>
    </sheetView>
  </sheetViews>
  <sheetFormatPr defaultColWidth="9.00390625" defaultRowHeight="12.75"/>
  <cols>
    <col min="1" max="1" width="5.125" style="54" customWidth="1"/>
    <col min="2" max="2" width="5.625" style="54" customWidth="1"/>
    <col min="3" max="3" width="5.375" style="54" customWidth="1"/>
    <col min="4" max="4" width="44.375" style="51" customWidth="1"/>
    <col min="5" max="6" width="13.75390625" style="52" customWidth="1"/>
    <col min="7" max="7" width="17.25390625" style="52" customWidth="1"/>
    <col min="8" max="16384" width="9.125" style="51" customWidth="1"/>
  </cols>
  <sheetData>
    <row r="1" spans="1:6" ht="12.75">
      <c r="A1" s="265" t="s">
        <v>274</v>
      </c>
      <c r="B1" s="265"/>
      <c r="C1" s="265"/>
      <c r="D1" s="265"/>
      <c r="E1" s="265"/>
      <c r="F1" s="265"/>
    </row>
    <row r="2" spans="1:6" ht="12.75">
      <c r="A2" s="265" t="s">
        <v>6</v>
      </c>
      <c r="B2" s="265"/>
      <c r="C2" s="265"/>
      <c r="D2" s="265"/>
      <c r="E2" s="265"/>
      <c r="F2" s="265"/>
    </row>
    <row r="3" spans="1:6" ht="12.75">
      <c r="A3" s="265" t="s">
        <v>261</v>
      </c>
      <c r="B3" s="265"/>
      <c r="C3" s="265"/>
      <c r="D3" s="265"/>
      <c r="E3" s="265"/>
      <c r="F3" s="265"/>
    </row>
    <row r="4" spans="1:6" ht="12.75">
      <c r="A4" s="266" t="s">
        <v>262</v>
      </c>
      <c r="B4" s="266"/>
      <c r="C4" s="266"/>
      <c r="D4" s="266"/>
      <c r="E4" s="266"/>
      <c r="F4" s="266"/>
    </row>
    <row r="5" spans="1:6" ht="12.75">
      <c r="A5" s="100"/>
      <c r="B5" s="100"/>
      <c r="C5" s="60"/>
      <c r="D5" s="62"/>
      <c r="E5" s="7"/>
      <c r="F5" s="63"/>
    </row>
    <row r="6" spans="1:6" ht="39.75" customHeight="1">
      <c r="A6" s="267" t="s">
        <v>160</v>
      </c>
      <c r="B6" s="267"/>
      <c r="C6" s="267"/>
      <c r="D6" s="267"/>
      <c r="E6" s="267"/>
      <c r="F6" s="267"/>
    </row>
    <row r="7" spans="1:6" ht="12.75">
      <c r="A7" s="100"/>
      <c r="B7" s="100"/>
      <c r="C7" s="100"/>
      <c r="D7" s="59"/>
      <c r="E7" s="59"/>
      <c r="F7" s="59"/>
    </row>
    <row r="8" spans="1:6" ht="12.75">
      <c r="A8" s="268" t="s">
        <v>8</v>
      </c>
      <c r="B8" s="268"/>
      <c r="C8" s="268"/>
      <c r="D8" s="268"/>
      <c r="E8" s="268"/>
      <c r="F8" s="268"/>
    </row>
    <row r="9" spans="1:6" ht="12.75">
      <c r="A9" s="269" t="s">
        <v>267</v>
      </c>
      <c r="B9" s="269"/>
      <c r="C9" s="269"/>
      <c r="D9" s="269"/>
      <c r="E9" s="269"/>
      <c r="F9" s="54"/>
    </row>
    <row r="10" spans="1:6" ht="12.75">
      <c r="A10" s="258" t="s">
        <v>12</v>
      </c>
      <c r="B10" s="258"/>
      <c r="C10" s="258"/>
      <c r="D10" s="258"/>
      <c r="E10" s="258"/>
      <c r="F10" s="54"/>
    </row>
    <row r="11" spans="1:6" ht="12.75">
      <c r="A11" s="53" t="s">
        <v>9</v>
      </c>
      <c r="B11" s="53" t="s">
        <v>21</v>
      </c>
      <c r="C11" s="68" t="s">
        <v>7</v>
      </c>
      <c r="D11" s="51" t="s">
        <v>10</v>
      </c>
      <c r="E11" s="52" t="s">
        <v>11</v>
      </c>
      <c r="F11" s="54"/>
    </row>
    <row r="12" spans="1:6" ht="12.75">
      <c r="A12" s="64">
        <v>852</v>
      </c>
      <c r="B12" s="64"/>
      <c r="C12" s="65"/>
      <c r="D12" s="75" t="s">
        <v>149</v>
      </c>
      <c r="E12" s="66">
        <f>E13</f>
        <v>5232.09</v>
      </c>
      <c r="F12" s="54"/>
    </row>
    <row r="13" spans="1:6" ht="12.75">
      <c r="A13" s="53"/>
      <c r="B13" s="53">
        <v>85212</v>
      </c>
      <c r="C13" s="68"/>
      <c r="D13" s="48" t="s">
        <v>157</v>
      </c>
      <c r="E13" s="49">
        <f>E14+E15</f>
        <v>5232.09</v>
      </c>
      <c r="F13" s="54"/>
    </row>
    <row r="14" spans="1:6" ht="12.75">
      <c r="A14" s="53"/>
      <c r="B14" s="100"/>
      <c r="C14" s="68" t="s">
        <v>156</v>
      </c>
      <c r="D14" s="48" t="s">
        <v>176</v>
      </c>
      <c r="E14" s="49">
        <v>4232.09</v>
      </c>
      <c r="F14" s="54"/>
    </row>
    <row r="15" spans="1:6" ht="12.75">
      <c r="A15" s="70"/>
      <c r="B15" s="114"/>
      <c r="C15" s="71" t="s">
        <v>151</v>
      </c>
      <c r="D15" s="72" t="s">
        <v>158</v>
      </c>
      <c r="E15" s="73">
        <v>1000</v>
      </c>
      <c r="F15" s="54"/>
    </row>
    <row r="16" spans="1:6" ht="12.75">
      <c r="A16" s="53"/>
      <c r="B16" s="53"/>
      <c r="C16" s="68"/>
      <c r="D16" s="55"/>
      <c r="E16" s="80">
        <f>E12</f>
        <v>5232.09</v>
      </c>
      <c r="F16" s="54"/>
    </row>
    <row r="17" spans="1:6" ht="12.75">
      <c r="A17" s="258" t="s">
        <v>14</v>
      </c>
      <c r="B17" s="258"/>
      <c r="C17" s="258"/>
      <c r="D17" s="258"/>
      <c r="E17" s="258"/>
      <c r="F17" s="54"/>
    </row>
    <row r="18" spans="1:6" ht="12.75">
      <c r="A18" s="53" t="s">
        <v>9</v>
      </c>
      <c r="B18" s="53" t="s">
        <v>21</v>
      </c>
      <c r="C18" s="68" t="s">
        <v>7</v>
      </c>
      <c r="D18" s="51" t="s">
        <v>10</v>
      </c>
      <c r="E18" s="52" t="s">
        <v>11</v>
      </c>
      <c r="F18" s="54"/>
    </row>
    <row r="19" spans="1:6" ht="12.75">
      <c r="A19" s="64">
        <v>852</v>
      </c>
      <c r="B19" s="64"/>
      <c r="C19" s="65"/>
      <c r="D19" s="75" t="s">
        <v>149</v>
      </c>
      <c r="E19" s="66">
        <f>E20</f>
        <v>5232.09</v>
      </c>
      <c r="F19" s="54"/>
    </row>
    <row r="20" spans="1:6" ht="12.75">
      <c r="A20" s="53"/>
      <c r="B20" s="53">
        <v>85212</v>
      </c>
      <c r="C20" s="68"/>
      <c r="D20" s="48" t="s">
        <v>157</v>
      </c>
      <c r="E20" s="49">
        <f>E21+E22</f>
        <v>5232.09</v>
      </c>
      <c r="F20" s="54"/>
    </row>
    <row r="21" spans="1:6" ht="12.75">
      <c r="A21" s="53"/>
      <c r="B21" s="100"/>
      <c r="C21" s="68" t="s">
        <v>148</v>
      </c>
      <c r="D21" s="62" t="s">
        <v>266</v>
      </c>
      <c r="E21" s="49">
        <f>E14</f>
        <v>4232.09</v>
      </c>
      <c r="F21" s="54"/>
    </row>
    <row r="22" spans="1:6" ht="12.75">
      <c r="A22" s="70"/>
      <c r="B22" s="114"/>
      <c r="C22" s="88" t="s">
        <v>152</v>
      </c>
      <c r="D22" s="72" t="s">
        <v>153</v>
      </c>
      <c r="E22" s="73">
        <f>E15</f>
        <v>1000</v>
      </c>
      <c r="F22" s="54"/>
    </row>
    <row r="23" spans="1:6" ht="12.75">
      <c r="A23" s="53"/>
      <c r="B23" s="53"/>
      <c r="C23" s="68"/>
      <c r="D23" s="55"/>
      <c r="E23" s="80">
        <f>E19</f>
        <v>5232.09</v>
      </c>
      <c r="F23" s="164"/>
    </row>
    <row r="24" spans="1:6" ht="12.75">
      <c r="A24" s="261" t="s">
        <v>16</v>
      </c>
      <c r="B24" s="261"/>
      <c r="C24" s="261"/>
      <c r="D24" s="261"/>
      <c r="E24" s="261"/>
      <c r="F24" s="261"/>
    </row>
    <row r="25" spans="1:6" ht="12.75">
      <c r="A25" s="269" t="s">
        <v>17</v>
      </c>
      <c r="B25" s="269"/>
      <c r="C25" s="269"/>
      <c r="D25" s="269"/>
      <c r="E25" s="269"/>
      <c r="F25" s="269"/>
    </row>
    <row r="26" spans="1:6" ht="12.75">
      <c r="A26" s="91" t="s">
        <v>9</v>
      </c>
      <c r="B26" s="91" t="s">
        <v>21</v>
      </c>
      <c r="C26" s="53" t="s">
        <v>7</v>
      </c>
      <c r="D26" s="55" t="s">
        <v>10</v>
      </c>
      <c r="E26" s="90" t="s">
        <v>18</v>
      </c>
      <c r="F26" s="92" t="s">
        <v>19</v>
      </c>
    </row>
    <row r="27" spans="1:6" ht="12.75">
      <c r="A27" s="64">
        <v>600</v>
      </c>
      <c r="B27" s="64"/>
      <c r="C27" s="65"/>
      <c r="D27" s="75" t="s">
        <v>33</v>
      </c>
      <c r="E27" s="66">
        <f>E28+E45</f>
        <v>806600</v>
      </c>
      <c r="F27" s="66">
        <f>F28</f>
        <v>4600</v>
      </c>
    </row>
    <row r="28" spans="1:6" ht="12.75">
      <c r="A28" s="53"/>
      <c r="B28" s="53">
        <v>60016</v>
      </c>
      <c r="C28" s="68"/>
      <c r="D28" s="55" t="s">
        <v>34</v>
      </c>
      <c r="E28" s="49">
        <f>E32+E29+E30+E31</f>
        <v>806600</v>
      </c>
      <c r="F28" s="49">
        <f>F32+F29+F30+F31</f>
        <v>4600</v>
      </c>
    </row>
    <row r="29" spans="1:6" ht="12.75">
      <c r="A29" s="53"/>
      <c r="B29" s="53"/>
      <c r="C29" s="68" t="s">
        <v>270</v>
      </c>
      <c r="D29" s="55" t="s">
        <v>66</v>
      </c>
      <c r="E29" s="49"/>
      <c r="F29" s="49">
        <v>4600</v>
      </c>
    </row>
    <row r="30" spans="1:6" ht="12.75">
      <c r="A30" s="53"/>
      <c r="B30" s="53"/>
      <c r="C30" s="68" t="s">
        <v>271</v>
      </c>
      <c r="D30" s="55" t="s">
        <v>158</v>
      </c>
      <c r="E30" s="49">
        <v>600</v>
      </c>
      <c r="F30" s="49"/>
    </row>
    <row r="31" spans="1:6" ht="12.75">
      <c r="A31" s="53"/>
      <c r="B31" s="53"/>
      <c r="C31" s="68" t="s">
        <v>272</v>
      </c>
      <c r="D31" s="55" t="s">
        <v>273</v>
      </c>
      <c r="E31" s="49">
        <v>4000</v>
      </c>
      <c r="F31" s="49"/>
    </row>
    <row r="32" spans="1:6" ht="12.75">
      <c r="A32" s="53"/>
      <c r="B32" s="53"/>
      <c r="C32" s="60" t="s">
        <v>32</v>
      </c>
      <c r="D32" s="48" t="s">
        <v>150</v>
      </c>
      <c r="E32" s="49">
        <f>E34+E35+E33</f>
        <v>802000</v>
      </c>
      <c r="F32" s="49"/>
    </row>
    <row r="33" spans="1:6" ht="12.75">
      <c r="A33" s="53"/>
      <c r="B33" s="53"/>
      <c r="C33" s="60"/>
      <c r="D33" s="48" t="s">
        <v>263</v>
      </c>
      <c r="E33" s="49">
        <v>27000</v>
      </c>
      <c r="F33" s="49"/>
    </row>
    <row r="34" spans="1:6" ht="25.5">
      <c r="A34" s="91"/>
      <c r="B34" s="91"/>
      <c r="C34" s="53"/>
      <c r="D34" s="48" t="s">
        <v>205</v>
      </c>
      <c r="E34" s="117">
        <v>620000</v>
      </c>
      <c r="F34" s="49"/>
    </row>
    <row r="35" spans="1:6" ht="25.5">
      <c r="A35" s="91"/>
      <c r="B35" s="91"/>
      <c r="C35" s="53"/>
      <c r="D35" s="48" t="s">
        <v>182</v>
      </c>
      <c r="E35" s="117">
        <v>155000</v>
      </c>
      <c r="F35" s="49"/>
    </row>
    <row r="36" spans="1:6" ht="12.75" customHeight="1">
      <c r="A36" s="64">
        <v>801</v>
      </c>
      <c r="B36" s="64"/>
      <c r="C36" s="65"/>
      <c r="D36" s="167" t="s">
        <v>15</v>
      </c>
      <c r="E36" s="66">
        <f>E37</f>
        <v>159.6</v>
      </c>
      <c r="F36" s="99"/>
    </row>
    <row r="37" spans="1:6" ht="12.75" customHeight="1">
      <c r="A37" s="53"/>
      <c r="B37" s="53">
        <v>80195</v>
      </c>
      <c r="C37" s="68"/>
      <c r="D37" s="166" t="s">
        <v>161</v>
      </c>
      <c r="E37" s="49">
        <f>E38</f>
        <v>159.6</v>
      </c>
      <c r="F37" s="49"/>
    </row>
    <row r="38" spans="1:6" ht="12.75" customHeight="1">
      <c r="A38" s="70"/>
      <c r="B38" s="70"/>
      <c r="C38" s="88" t="s">
        <v>265</v>
      </c>
      <c r="D38" s="125" t="s">
        <v>266</v>
      </c>
      <c r="E38" s="73">
        <f>0.92+158.68</f>
        <v>159.6</v>
      </c>
      <c r="F38" s="73"/>
    </row>
    <row r="39" spans="1:6" ht="12.75" customHeight="1">
      <c r="A39" s="64">
        <v>852</v>
      </c>
      <c r="B39" s="64"/>
      <c r="C39" s="65"/>
      <c r="D39" s="75" t="s">
        <v>149</v>
      </c>
      <c r="E39" s="66">
        <f>E40+E42</f>
        <v>2373.4900000000002</v>
      </c>
      <c r="F39" s="49"/>
    </row>
    <row r="40" spans="1:6" ht="12.75" customHeight="1">
      <c r="A40" s="53"/>
      <c r="B40" s="91">
        <v>85219</v>
      </c>
      <c r="C40" s="53"/>
      <c r="D40" s="55" t="s">
        <v>200</v>
      </c>
      <c r="E40" s="49">
        <f>E41</f>
        <v>2297.61</v>
      </c>
      <c r="F40" s="49"/>
    </row>
    <row r="41" spans="1:6" ht="12.75" customHeight="1">
      <c r="A41" s="53"/>
      <c r="B41" s="53"/>
      <c r="C41" s="60" t="s">
        <v>265</v>
      </c>
      <c r="D41" s="62" t="s">
        <v>266</v>
      </c>
      <c r="E41" s="49">
        <f>2510.77-213.16</f>
        <v>2297.61</v>
      </c>
      <c r="F41" s="49"/>
    </row>
    <row r="42" spans="1:6" ht="12.75" customHeight="1">
      <c r="A42" s="53"/>
      <c r="B42" s="53">
        <v>85295</v>
      </c>
      <c r="C42" s="60"/>
      <c r="D42" s="62" t="s">
        <v>161</v>
      </c>
      <c r="E42" s="49">
        <f>E43</f>
        <v>75.88</v>
      </c>
      <c r="F42" s="49"/>
    </row>
    <row r="43" spans="1:6" ht="12.75" customHeight="1">
      <c r="A43" s="53"/>
      <c r="B43" s="53"/>
      <c r="C43" s="88" t="s">
        <v>152</v>
      </c>
      <c r="D43" s="72" t="s">
        <v>153</v>
      </c>
      <c r="E43" s="73">
        <v>75.88</v>
      </c>
      <c r="F43" s="49"/>
    </row>
    <row r="44" spans="1:6" ht="12.75">
      <c r="A44" s="165">
        <v>900</v>
      </c>
      <c r="B44" s="165"/>
      <c r="C44" s="76"/>
      <c r="D44" s="75" t="s">
        <v>13</v>
      </c>
      <c r="E44" s="66">
        <f aca="true" t="shared" si="0" ref="E44:F46">E45</f>
        <v>0</v>
      </c>
      <c r="F44" s="66">
        <f t="shared" si="0"/>
        <v>804533.0900000001</v>
      </c>
    </row>
    <row r="45" spans="1:6" ht="12.75">
      <c r="A45" s="53"/>
      <c r="B45" s="100">
        <v>90001</v>
      </c>
      <c r="C45" s="60"/>
      <c r="D45" s="48" t="s">
        <v>35</v>
      </c>
      <c r="E45" s="49">
        <f t="shared" si="0"/>
        <v>0</v>
      </c>
      <c r="F45" s="49">
        <f t="shared" si="0"/>
        <v>804533.0900000001</v>
      </c>
    </row>
    <row r="46" spans="1:6" ht="12.75">
      <c r="A46" s="53"/>
      <c r="B46" s="100"/>
      <c r="C46" s="60" t="s">
        <v>32</v>
      </c>
      <c r="D46" s="48" t="s">
        <v>150</v>
      </c>
      <c r="E46" s="49">
        <f t="shared" si="0"/>
        <v>0</v>
      </c>
      <c r="F46" s="49">
        <f t="shared" si="0"/>
        <v>804533.0900000001</v>
      </c>
    </row>
    <row r="47" spans="1:6" ht="25.5">
      <c r="A47" s="70"/>
      <c r="B47" s="114"/>
      <c r="C47" s="88"/>
      <c r="D47" s="125" t="s">
        <v>204</v>
      </c>
      <c r="E47" s="73"/>
      <c r="F47" s="179">
        <f>2000000-1195466.91</f>
        <v>804533.0900000001</v>
      </c>
    </row>
    <row r="48" spans="1:6" ht="12.75">
      <c r="A48" s="53"/>
      <c r="B48" s="53"/>
      <c r="C48" s="53"/>
      <c r="D48" s="53"/>
      <c r="E48" s="189">
        <f>E27+E36+E39+E44</f>
        <v>809133.09</v>
      </c>
      <c r="F48" s="189">
        <f>F27+F36+F39+F44</f>
        <v>809133.0900000001</v>
      </c>
    </row>
    <row r="49" spans="1:6" ht="12.75">
      <c r="A49" s="53"/>
      <c r="B49" s="53"/>
      <c r="C49" s="53"/>
      <c r="D49" s="53"/>
      <c r="E49" s="189"/>
      <c r="F49" s="189"/>
    </row>
    <row r="50" spans="1:6" ht="12.75">
      <c r="A50" s="261" t="s">
        <v>20</v>
      </c>
      <c r="B50" s="261"/>
      <c r="C50" s="261"/>
      <c r="D50" s="261"/>
      <c r="E50" s="261"/>
      <c r="F50" s="261"/>
    </row>
    <row r="51" spans="1:6" ht="27" customHeight="1">
      <c r="A51" s="257" t="s">
        <v>0</v>
      </c>
      <c r="B51" s="257"/>
      <c r="C51" s="257"/>
      <c r="D51" s="257"/>
      <c r="E51" s="257"/>
      <c r="F51" s="257"/>
    </row>
    <row r="52" spans="1:6" ht="12.75">
      <c r="A52" s="258" t="s">
        <v>84</v>
      </c>
      <c r="B52" s="258"/>
      <c r="C52" s="258"/>
      <c r="D52" s="258"/>
      <c r="E52" s="258"/>
      <c r="F52" s="53"/>
    </row>
    <row r="53" spans="1:6" ht="12.75">
      <c r="A53" s="53" t="s">
        <v>9</v>
      </c>
      <c r="B53" s="53" t="s">
        <v>21</v>
      </c>
      <c r="C53" s="68" t="s">
        <v>7</v>
      </c>
      <c r="D53" s="124" t="s">
        <v>10</v>
      </c>
      <c r="E53" s="52" t="s">
        <v>11</v>
      </c>
      <c r="F53" s="53"/>
    </row>
    <row r="54" spans="1:6" ht="12.75">
      <c r="A54" s="165">
        <v>900</v>
      </c>
      <c r="B54" s="165"/>
      <c r="C54" s="76"/>
      <c r="D54" s="75" t="s">
        <v>13</v>
      </c>
      <c r="E54" s="66">
        <f aca="true" t="shared" si="1" ref="E54:F56">E55</f>
        <v>0</v>
      </c>
      <c r="F54" s="66">
        <f t="shared" si="1"/>
        <v>1195466.91</v>
      </c>
    </row>
    <row r="55" spans="1:6" ht="12.75">
      <c r="A55" s="53"/>
      <c r="B55" s="100">
        <v>90001</v>
      </c>
      <c r="C55" s="60"/>
      <c r="D55" s="48" t="s">
        <v>35</v>
      </c>
      <c r="E55" s="49">
        <f t="shared" si="1"/>
        <v>0</v>
      </c>
      <c r="F55" s="49">
        <f t="shared" si="1"/>
        <v>1195466.91</v>
      </c>
    </row>
    <row r="56" spans="1:6" ht="12.75">
      <c r="A56" s="53"/>
      <c r="B56" s="100"/>
      <c r="C56" s="60" t="s">
        <v>32</v>
      </c>
      <c r="D56" s="48" t="s">
        <v>150</v>
      </c>
      <c r="E56" s="49">
        <f t="shared" si="1"/>
        <v>0</v>
      </c>
      <c r="F56" s="49">
        <f t="shared" si="1"/>
        <v>1195466.91</v>
      </c>
    </row>
    <row r="57" spans="1:6" ht="25.5">
      <c r="A57" s="70"/>
      <c r="B57" s="114"/>
      <c r="C57" s="88"/>
      <c r="D57" s="125" t="s">
        <v>204</v>
      </c>
      <c r="E57" s="73"/>
      <c r="F57" s="179">
        <v>1195466.91</v>
      </c>
    </row>
    <row r="58" spans="1:6" ht="30" customHeight="1">
      <c r="A58" s="259" t="s">
        <v>268</v>
      </c>
      <c r="B58" s="259"/>
      <c r="C58" s="259"/>
      <c r="D58" s="259"/>
      <c r="E58" s="259"/>
      <c r="F58" s="259"/>
    </row>
    <row r="59" spans="1:6" ht="12.75" customHeight="1">
      <c r="A59" s="166"/>
      <c r="B59" s="166"/>
      <c r="C59" s="260" t="s">
        <v>38</v>
      </c>
      <c r="D59" s="260" t="s">
        <v>197</v>
      </c>
      <c r="E59" s="186" t="s">
        <v>210</v>
      </c>
      <c r="F59" s="166"/>
    </row>
    <row r="60" spans="1:6" ht="12.75">
      <c r="A60" s="166"/>
      <c r="B60" s="166"/>
      <c r="C60" s="260"/>
      <c r="D60" s="260"/>
      <c r="E60" s="190">
        <f>E61</f>
        <v>9347965.97</v>
      </c>
      <c r="F60" s="166"/>
    </row>
    <row r="61" spans="1:6" ht="12.75">
      <c r="A61" s="166"/>
      <c r="B61" s="166"/>
      <c r="C61" s="36"/>
      <c r="D61" s="235" t="s">
        <v>198</v>
      </c>
      <c r="E61" s="236">
        <f>E64+E62</f>
        <v>9347965.97</v>
      </c>
      <c r="F61" s="166"/>
    </row>
    <row r="62" spans="1:6" ht="15">
      <c r="A62" s="166"/>
      <c r="B62" s="166"/>
      <c r="C62" s="30">
        <v>952</v>
      </c>
      <c r="D62" s="187" t="s">
        <v>50</v>
      </c>
      <c r="E62" s="183">
        <f>E63</f>
        <v>210000</v>
      </c>
      <c r="F62" s="166"/>
    </row>
    <row r="63" spans="1:6" ht="12.75">
      <c r="A63" s="166"/>
      <c r="B63" s="166"/>
      <c r="C63" s="30"/>
      <c r="D63" s="61" t="s">
        <v>269</v>
      </c>
      <c r="E63" s="188">
        <v>210000</v>
      </c>
      <c r="F63" s="166"/>
    </row>
    <row r="64" spans="1:7" ht="12.75">
      <c r="A64" s="166"/>
      <c r="B64" s="166"/>
      <c r="C64" s="175">
        <v>952</v>
      </c>
      <c r="D64" s="237" t="s">
        <v>53</v>
      </c>
      <c r="E64" s="184">
        <f>E65</f>
        <v>9137965.97</v>
      </c>
      <c r="F64" s="166"/>
      <c r="G64" s="51"/>
    </row>
    <row r="65" spans="1:7" ht="12.75">
      <c r="A65" s="166"/>
      <c r="B65" s="166"/>
      <c r="C65" s="177"/>
      <c r="D65" s="182" t="s">
        <v>54</v>
      </c>
      <c r="E65" s="180">
        <f>10543432.88-1195466.91-210000</f>
        <v>9137965.97</v>
      </c>
      <c r="F65" s="166"/>
      <c r="G65" s="51"/>
    </row>
    <row r="66" spans="1:7" ht="12.75">
      <c r="A66" s="166"/>
      <c r="B66" s="166"/>
      <c r="C66" s="166"/>
      <c r="D66" s="166"/>
      <c r="E66" s="166"/>
      <c r="F66" s="166"/>
      <c r="G66" s="51"/>
    </row>
    <row r="67" spans="1:7" ht="12.75">
      <c r="A67" s="185" t="s">
        <v>4</v>
      </c>
      <c r="B67" s="166"/>
      <c r="C67" s="166"/>
      <c r="D67" s="166"/>
      <c r="E67" s="166"/>
      <c r="F67" s="166"/>
      <c r="G67" s="51"/>
    </row>
    <row r="68" spans="1:7" ht="12.75">
      <c r="A68" s="185" t="s">
        <v>1</v>
      </c>
      <c r="B68" s="166"/>
      <c r="C68" s="166"/>
      <c r="D68" s="166"/>
      <c r="E68" s="166"/>
      <c r="F68" s="166"/>
      <c r="G68" s="51"/>
    </row>
    <row r="69" spans="1:7" ht="12.75">
      <c r="A69" s="185" t="s">
        <v>3</v>
      </c>
      <c r="B69" s="166"/>
      <c r="C69" s="166"/>
      <c r="D69" s="166"/>
      <c r="E69" s="166"/>
      <c r="F69" s="166"/>
      <c r="G69" s="51"/>
    </row>
    <row r="70" spans="1:7" ht="12.75">
      <c r="A70" s="185" t="s">
        <v>2</v>
      </c>
      <c r="B70" s="166"/>
      <c r="C70" s="166"/>
      <c r="D70" s="166"/>
      <c r="E70" s="166"/>
      <c r="F70" s="166"/>
      <c r="G70" s="51"/>
    </row>
    <row r="71" spans="1:7" ht="12.75">
      <c r="A71" s="166"/>
      <c r="B71" s="166"/>
      <c r="C71" s="166"/>
      <c r="D71" s="166"/>
      <c r="E71" s="166"/>
      <c r="F71" s="166"/>
      <c r="G71" s="51"/>
    </row>
    <row r="72" spans="1:7" ht="12.75">
      <c r="A72" s="261" t="s">
        <v>22</v>
      </c>
      <c r="B72" s="261"/>
      <c r="C72" s="261"/>
      <c r="D72" s="261"/>
      <c r="E72" s="261"/>
      <c r="F72" s="261"/>
      <c r="G72" s="51"/>
    </row>
    <row r="73" spans="1:6" ht="27.75" customHeight="1">
      <c r="A73" s="259" t="s">
        <v>177</v>
      </c>
      <c r="B73" s="259"/>
      <c r="C73" s="259"/>
      <c r="D73" s="259"/>
      <c r="E73" s="259"/>
      <c r="F73" s="259"/>
    </row>
    <row r="74" spans="1:6" ht="12.75">
      <c r="A74" s="262" t="s">
        <v>5</v>
      </c>
      <c r="B74" s="262"/>
      <c r="C74" s="262"/>
      <c r="D74" s="262"/>
      <c r="E74" s="262"/>
      <c r="F74" s="262"/>
    </row>
    <row r="75" spans="1:6" ht="12.75">
      <c r="A75" s="53"/>
      <c r="B75" s="53"/>
      <c r="C75" s="51"/>
      <c r="E75" s="51"/>
      <c r="F75" s="54"/>
    </row>
    <row r="76" spans="1:6" ht="12.75">
      <c r="A76" s="53"/>
      <c r="B76" s="53"/>
      <c r="C76" s="238" t="s">
        <v>44</v>
      </c>
      <c r="D76" s="238" t="s">
        <v>162</v>
      </c>
      <c r="E76" s="238" t="s">
        <v>210</v>
      </c>
      <c r="F76" s="54"/>
    </row>
    <row r="77" spans="1:6" ht="12.75">
      <c r="A77" s="53"/>
      <c r="B77" s="53"/>
      <c r="C77" s="239" t="s">
        <v>163</v>
      </c>
      <c r="D77" s="240" t="s">
        <v>164</v>
      </c>
      <c r="E77" s="241">
        <f>104379.29+65750.76</f>
        <v>170130.05</v>
      </c>
      <c r="F77" s="54"/>
    </row>
    <row r="78" spans="1:6" ht="12.75">
      <c r="A78" s="53"/>
      <c r="B78" s="53"/>
      <c r="C78" s="239" t="s">
        <v>165</v>
      </c>
      <c r="D78" s="240" t="s">
        <v>51</v>
      </c>
      <c r="E78" s="241">
        <f>E79</f>
        <v>71000</v>
      </c>
      <c r="F78" s="54"/>
    </row>
    <row r="79" spans="1:6" ht="12.75">
      <c r="A79" s="51"/>
      <c r="B79" s="51"/>
      <c r="C79" s="242" t="s">
        <v>96</v>
      </c>
      <c r="D79" s="243" t="s">
        <v>166</v>
      </c>
      <c r="E79" s="244">
        <v>71000</v>
      </c>
      <c r="F79" s="51"/>
    </row>
    <row r="80" spans="1:6" ht="12.75">
      <c r="A80" s="51"/>
      <c r="B80" s="51"/>
      <c r="C80" s="239" t="s">
        <v>167</v>
      </c>
      <c r="D80" s="240" t="s">
        <v>23</v>
      </c>
      <c r="E80" s="241">
        <f>E81+E83</f>
        <v>81500</v>
      </c>
      <c r="F80" s="51"/>
    </row>
    <row r="81" spans="1:6" ht="12.75">
      <c r="A81" s="51"/>
      <c r="B81" s="51"/>
      <c r="C81" s="245" t="s">
        <v>96</v>
      </c>
      <c r="D81" s="246" t="s">
        <v>168</v>
      </c>
      <c r="E81" s="247">
        <f>E82</f>
        <v>500</v>
      </c>
      <c r="F81" s="51"/>
    </row>
    <row r="82" spans="1:6" ht="12.75">
      <c r="A82" s="51"/>
      <c r="B82" s="51"/>
      <c r="C82" s="242"/>
      <c r="D82" s="61" t="s">
        <v>169</v>
      </c>
      <c r="E82" s="248">
        <v>500</v>
      </c>
      <c r="F82" s="51"/>
    </row>
    <row r="83" spans="3:5" ht="12.75">
      <c r="C83" s="249" t="s">
        <v>97</v>
      </c>
      <c r="D83" s="250" t="s">
        <v>170</v>
      </c>
      <c r="E83" s="251">
        <f>E84+E85+E86</f>
        <v>81000</v>
      </c>
    </row>
    <row r="84" spans="3:5" ht="12.75">
      <c r="C84" s="249"/>
      <c r="D84" s="61" t="s">
        <v>171</v>
      </c>
      <c r="E84" s="248">
        <v>16000</v>
      </c>
    </row>
    <row r="85" spans="3:5" ht="12.75">
      <c r="C85" s="249"/>
      <c r="D85" s="252" t="s">
        <v>172</v>
      </c>
      <c r="E85" s="248">
        <v>15000</v>
      </c>
    </row>
    <row r="86" spans="3:5" ht="12.75">
      <c r="C86" s="249"/>
      <c r="D86" s="171" t="s">
        <v>173</v>
      </c>
      <c r="E86" s="253">
        <v>50000</v>
      </c>
    </row>
    <row r="87" spans="3:5" ht="12.75">
      <c r="C87" s="239" t="s">
        <v>174</v>
      </c>
      <c r="D87" s="240" t="s">
        <v>175</v>
      </c>
      <c r="E87" s="241">
        <f>E77+E78-E80</f>
        <v>159630.05</v>
      </c>
    </row>
    <row r="89" spans="1:6" ht="12.75">
      <c r="A89" s="261" t="s">
        <v>24</v>
      </c>
      <c r="B89" s="261"/>
      <c r="C89" s="261"/>
      <c r="D89" s="261"/>
      <c r="E89" s="261"/>
      <c r="F89" s="261"/>
    </row>
    <row r="90" spans="1:6" ht="12.75">
      <c r="A90" s="262" t="s">
        <v>202</v>
      </c>
      <c r="B90" s="262"/>
      <c r="C90" s="262"/>
      <c r="D90" s="262"/>
      <c r="E90" s="262"/>
      <c r="F90" s="262"/>
    </row>
    <row r="91" spans="1:6" ht="12.75">
      <c r="A91" s="64">
        <v>600</v>
      </c>
      <c r="B91" s="64"/>
      <c r="C91" s="65"/>
      <c r="D91" s="75" t="s">
        <v>33</v>
      </c>
      <c r="E91" s="66">
        <f>E92</f>
        <v>685600</v>
      </c>
      <c r="F91" s="55"/>
    </row>
    <row r="92" spans="1:6" ht="12.75" customHeight="1">
      <c r="A92" s="53"/>
      <c r="B92" s="53">
        <v>60016</v>
      </c>
      <c r="C92" s="68"/>
      <c r="D92" s="55" t="s">
        <v>34</v>
      </c>
      <c r="E92" s="49">
        <f>E93</f>
        <v>685600</v>
      </c>
      <c r="F92" s="55"/>
    </row>
    <row r="93" spans="1:6" ht="12.75">
      <c r="A93" s="53"/>
      <c r="B93" s="100"/>
      <c r="C93" s="60" t="s">
        <v>32</v>
      </c>
      <c r="D93" s="48" t="s">
        <v>150</v>
      </c>
      <c r="E93" s="49">
        <f>SUM(E94:E99)</f>
        <v>685600</v>
      </c>
      <c r="F93" s="55"/>
    </row>
    <row r="94" spans="1:6" ht="12.75">
      <c r="A94" s="53"/>
      <c r="B94" s="100"/>
      <c r="C94" s="60"/>
      <c r="D94" s="48" t="s">
        <v>264</v>
      </c>
      <c r="E94" s="49">
        <v>50000</v>
      </c>
      <c r="F94" s="55"/>
    </row>
    <row r="95" spans="1:6" ht="12.75">
      <c r="A95" s="53"/>
      <c r="B95" s="100"/>
      <c r="C95" s="60"/>
      <c r="D95" s="48" t="s">
        <v>219</v>
      </c>
      <c r="E95" s="254">
        <f>160600+60000+60000+30000</f>
        <v>310600</v>
      </c>
      <c r="F95" s="55"/>
    </row>
    <row r="96" spans="1:6" ht="12.75">
      <c r="A96" s="53"/>
      <c r="B96" s="100"/>
      <c r="C96" s="60"/>
      <c r="D96" s="48" t="s">
        <v>220</v>
      </c>
      <c r="E96" s="254">
        <f>140000+30000</f>
        <v>170000</v>
      </c>
      <c r="F96" s="55"/>
    </row>
    <row r="97" spans="1:6" ht="12.75">
      <c r="A97" s="53"/>
      <c r="B97" s="100"/>
      <c r="C97" s="60"/>
      <c r="D97" s="48" t="s">
        <v>221</v>
      </c>
      <c r="E97" s="254">
        <f>50000+20000</f>
        <v>70000</v>
      </c>
      <c r="F97" s="55"/>
    </row>
    <row r="98" spans="1:6" ht="12.75">
      <c r="A98" s="53"/>
      <c r="B98" s="100"/>
      <c r="C98" s="60"/>
      <c r="D98" s="48" t="s">
        <v>222</v>
      </c>
      <c r="E98" s="254">
        <f>40000</f>
        <v>40000</v>
      </c>
      <c r="F98" s="55"/>
    </row>
    <row r="99" spans="1:6" ht="12.75">
      <c r="A99" s="70"/>
      <c r="B99" s="114"/>
      <c r="C99" s="88"/>
      <c r="D99" s="78" t="s">
        <v>226</v>
      </c>
      <c r="E99" s="255">
        <f>40000+5000</f>
        <v>45000</v>
      </c>
      <c r="F99" s="55"/>
    </row>
    <row r="100" spans="1:6" ht="12.75">
      <c r="A100" s="262" t="s">
        <v>203</v>
      </c>
      <c r="B100" s="262"/>
      <c r="C100" s="262"/>
      <c r="D100" s="262"/>
      <c r="E100" s="49"/>
      <c r="F100" s="55"/>
    </row>
    <row r="101" spans="1:6" ht="12.75">
      <c r="A101" s="64">
        <v>600</v>
      </c>
      <c r="B101" s="64"/>
      <c r="C101" s="65"/>
      <c r="D101" s="75" t="s">
        <v>33</v>
      </c>
      <c r="E101" s="66">
        <f>E102</f>
        <v>685600</v>
      </c>
      <c r="F101" s="55"/>
    </row>
    <row r="102" spans="1:6" ht="12.75">
      <c r="A102" s="53"/>
      <c r="B102" s="53">
        <v>60016</v>
      </c>
      <c r="C102" s="68"/>
      <c r="D102" s="55" t="s">
        <v>34</v>
      </c>
      <c r="E102" s="49">
        <f>E103</f>
        <v>685600</v>
      </c>
      <c r="F102" s="55"/>
    </row>
    <row r="103" spans="1:6" ht="12.75">
      <c r="A103" s="53"/>
      <c r="B103" s="100"/>
      <c r="C103" s="60" t="s">
        <v>32</v>
      </c>
      <c r="D103" s="48" t="s">
        <v>150</v>
      </c>
      <c r="E103" s="49">
        <f>E104+E105</f>
        <v>685600</v>
      </c>
      <c r="F103" s="55"/>
    </row>
    <row r="104" spans="1:6" ht="12.75">
      <c r="A104" s="53"/>
      <c r="B104" s="100"/>
      <c r="C104" s="60"/>
      <c r="D104" s="48" t="s">
        <v>263</v>
      </c>
      <c r="E104" s="49">
        <f>E94</f>
        <v>50000</v>
      </c>
      <c r="F104" s="55"/>
    </row>
    <row r="105" spans="1:6" ht="25.5">
      <c r="A105" s="70"/>
      <c r="B105" s="114"/>
      <c r="C105" s="88"/>
      <c r="D105" s="78" t="s">
        <v>182</v>
      </c>
      <c r="E105" s="73">
        <f>E95+E96+E97+E98+E99</f>
        <v>635600</v>
      </c>
      <c r="F105" s="55"/>
    </row>
    <row r="106" spans="1:6" ht="12.75">
      <c r="A106" s="53"/>
      <c r="B106" s="100"/>
      <c r="C106" s="60"/>
      <c r="D106" s="48"/>
      <c r="E106" s="49"/>
      <c r="F106" s="55"/>
    </row>
    <row r="107" spans="1:6" ht="12.75">
      <c r="A107" s="261" t="s">
        <v>31</v>
      </c>
      <c r="B107" s="261"/>
      <c r="C107" s="261"/>
      <c r="D107" s="261"/>
      <c r="E107" s="261"/>
      <c r="F107" s="261"/>
    </row>
    <row r="108" spans="1:6" ht="12.75">
      <c r="A108" s="263" t="s">
        <v>26</v>
      </c>
      <c r="B108" s="263"/>
      <c r="C108" s="263"/>
      <c r="D108" s="263"/>
      <c r="E108" s="263"/>
      <c r="F108" s="263"/>
    </row>
    <row r="109" spans="1:6" ht="12.75">
      <c r="A109" s="264" t="s">
        <v>49</v>
      </c>
      <c r="B109" s="264"/>
      <c r="C109" s="264"/>
      <c r="D109" s="264"/>
      <c r="E109" s="264"/>
      <c r="F109" s="264"/>
    </row>
    <row r="110" spans="1:6" ht="12.75">
      <c r="A110" s="256" t="s">
        <v>28</v>
      </c>
      <c r="B110" s="256"/>
      <c r="C110" s="256"/>
      <c r="D110" s="256"/>
      <c r="E110" s="256"/>
      <c r="F110" s="256"/>
    </row>
    <row r="111" ht="12.75">
      <c r="D111" s="124"/>
    </row>
  </sheetData>
  <mergeCells count="27">
    <mergeCell ref="A74:F74"/>
    <mergeCell ref="A25:F25"/>
    <mergeCell ref="A50:F50"/>
    <mergeCell ref="A10:E10"/>
    <mergeCell ref="A17:E17"/>
    <mergeCell ref="A24:F24"/>
    <mergeCell ref="A73:F73"/>
    <mergeCell ref="A109:F109"/>
    <mergeCell ref="A89:F89"/>
    <mergeCell ref="A90:F90"/>
    <mergeCell ref="A1:F1"/>
    <mergeCell ref="A2:F2"/>
    <mergeCell ref="A3:F3"/>
    <mergeCell ref="A4:F4"/>
    <mergeCell ref="A6:F6"/>
    <mergeCell ref="A8:F8"/>
    <mergeCell ref="A9:E9"/>
    <mergeCell ref="A110:F110"/>
    <mergeCell ref="A51:F51"/>
    <mergeCell ref="A52:E52"/>
    <mergeCell ref="A58:F58"/>
    <mergeCell ref="C59:C60"/>
    <mergeCell ref="D59:D60"/>
    <mergeCell ref="A72:F72"/>
    <mergeCell ref="A100:D100"/>
    <mergeCell ref="A107:F107"/>
    <mergeCell ref="A108:F108"/>
  </mergeCells>
  <printOptions/>
  <pageMargins left="0.7874015748031497" right="0.38" top="0.2362204724409449" bottom="0.35433070866141736" header="0.16" footer="0.1968503937007874"/>
  <pageSetup horizontalDpi="600" verticalDpi="600" orientation="portrait" paperSize="9" scale="99" r:id="rId1"/>
  <headerFooter alignWithMargins="0">
    <oddFooter>&amp;CStrona &amp;P</oddFooter>
  </headerFooter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26"/>
  <sheetViews>
    <sheetView workbookViewId="0" topLeftCell="A100">
      <selection activeCell="C112" sqref="C112"/>
    </sheetView>
  </sheetViews>
  <sheetFormatPr defaultColWidth="9.00390625" defaultRowHeight="12.75"/>
  <cols>
    <col min="1" max="1" width="5.75390625" style="172" customWidth="1"/>
    <col min="2" max="2" width="54.125" style="172" customWidth="1"/>
    <col min="3" max="3" width="14.875" style="172" customWidth="1"/>
    <col min="4" max="16384" width="9.125" style="172" customWidth="1"/>
  </cols>
  <sheetData>
    <row r="1" spans="1:3" ht="12.75" customHeight="1">
      <c r="A1" s="270" t="s">
        <v>209</v>
      </c>
      <c r="B1" s="270"/>
      <c r="C1" s="193"/>
    </row>
    <row r="2" spans="1:3" s="173" customFormat="1" ht="12.75" customHeight="1">
      <c r="A2" s="271" t="s">
        <v>180</v>
      </c>
      <c r="B2" s="271"/>
      <c r="C2" s="271"/>
    </row>
    <row r="3" spans="1:3" s="168" customFormat="1" ht="12.75" customHeight="1">
      <c r="A3" s="174"/>
      <c r="B3" s="174"/>
      <c r="C3" s="194"/>
    </row>
    <row r="4" spans="1:3" ht="12.75" customHeight="1">
      <c r="A4" s="169" t="s">
        <v>181</v>
      </c>
      <c r="B4" s="170" t="s">
        <v>10</v>
      </c>
      <c r="C4" s="195" t="s">
        <v>210</v>
      </c>
    </row>
    <row r="5" spans="1:3" s="168" customFormat="1" ht="12.75" customHeight="1">
      <c r="A5" s="196">
        <v>400</v>
      </c>
      <c r="B5" s="197" t="s">
        <v>211</v>
      </c>
      <c r="C5" s="198">
        <f>C6+C9</f>
        <v>1718394</v>
      </c>
    </row>
    <row r="6" spans="1:3" ht="12.75" customHeight="1">
      <c r="A6" s="61">
        <v>40001</v>
      </c>
      <c r="B6" s="61" t="s">
        <v>159</v>
      </c>
      <c r="C6" s="199">
        <f>C7</f>
        <v>10000</v>
      </c>
    </row>
    <row r="7" spans="1:3" ht="12.75" customHeight="1">
      <c r="A7" s="61"/>
      <c r="B7" s="61" t="s">
        <v>170</v>
      </c>
      <c r="C7" s="199">
        <f>C8</f>
        <v>10000</v>
      </c>
    </row>
    <row r="8" spans="1:3" ht="12.75" customHeight="1">
      <c r="A8" s="176"/>
      <c r="B8" s="61" t="s">
        <v>194</v>
      </c>
      <c r="C8" s="199">
        <v>10000</v>
      </c>
    </row>
    <row r="9" spans="1:3" ht="12.75" customHeight="1">
      <c r="A9" s="176">
        <v>40002</v>
      </c>
      <c r="B9" s="61" t="s">
        <v>212</v>
      </c>
      <c r="C9" s="200">
        <f>C10</f>
        <v>1708394</v>
      </c>
    </row>
    <row r="10" spans="1:3" ht="12.75" customHeight="1">
      <c r="A10" s="176"/>
      <c r="B10" s="61" t="s">
        <v>170</v>
      </c>
      <c r="C10" s="200">
        <f>C11</f>
        <v>1708394</v>
      </c>
    </row>
    <row r="11" spans="1:3" ht="12.75" customHeight="1">
      <c r="A11" s="176"/>
      <c r="B11" s="61" t="s">
        <v>213</v>
      </c>
      <c r="C11" s="200">
        <v>1708394</v>
      </c>
    </row>
    <row r="12" spans="1:3" ht="12.75" customHeight="1">
      <c r="A12" s="196">
        <v>600</v>
      </c>
      <c r="B12" s="197" t="s">
        <v>33</v>
      </c>
      <c r="C12" s="201">
        <f>C16+C13</f>
        <v>3258236</v>
      </c>
    </row>
    <row r="13" spans="1:3" ht="12.75" customHeight="1">
      <c r="A13" s="176">
        <v>60014</v>
      </c>
      <c r="B13" s="61" t="s">
        <v>214</v>
      </c>
      <c r="C13" s="202">
        <f>C14</f>
        <v>250000</v>
      </c>
    </row>
    <row r="14" spans="1:3" ht="12.75" customHeight="1">
      <c r="A14" s="176"/>
      <c r="B14" s="61" t="s">
        <v>215</v>
      </c>
      <c r="C14" s="202">
        <v>250000</v>
      </c>
    </row>
    <row r="15" spans="1:3" ht="12.75" customHeight="1">
      <c r="A15" s="176"/>
      <c r="B15" s="61" t="s">
        <v>216</v>
      </c>
      <c r="C15" s="202"/>
    </row>
    <row r="16" spans="1:3" ht="12.75" customHeight="1">
      <c r="A16" s="176">
        <v>60016</v>
      </c>
      <c r="B16" s="61" t="s">
        <v>34</v>
      </c>
      <c r="C16" s="202">
        <f>C17</f>
        <v>3008236</v>
      </c>
    </row>
    <row r="17" spans="1:3" ht="12.75" customHeight="1">
      <c r="A17" s="176"/>
      <c r="B17" s="61" t="s">
        <v>170</v>
      </c>
      <c r="C17" s="203">
        <f>C18+SUM(C21:C38)</f>
        <v>3008236</v>
      </c>
    </row>
    <row r="18" spans="1:3" s="168" customFormat="1" ht="25.5" customHeight="1">
      <c r="A18" s="176"/>
      <c r="B18" s="146" t="s">
        <v>205</v>
      </c>
      <c r="C18" s="203">
        <f>1467236-495000</f>
        <v>972236</v>
      </c>
    </row>
    <row r="19" spans="1:3" ht="12.75" customHeight="1">
      <c r="A19" s="204"/>
      <c r="B19" s="205" t="s">
        <v>217</v>
      </c>
      <c r="C19" s="206">
        <v>560000</v>
      </c>
    </row>
    <row r="20" spans="1:3" ht="12.75" customHeight="1">
      <c r="A20" s="204"/>
      <c r="B20" s="207" t="s">
        <v>218</v>
      </c>
      <c r="C20" s="206">
        <v>250000</v>
      </c>
    </row>
    <row r="21" spans="1:3" ht="12.75" customHeight="1">
      <c r="A21" s="176"/>
      <c r="B21" s="146" t="s">
        <v>219</v>
      </c>
      <c r="C21" s="181">
        <f>160600+60000+60000+30000</f>
        <v>310600</v>
      </c>
    </row>
    <row r="22" spans="1:3" s="168" customFormat="1" ht="12.75" customHeight="1">
      <c r="A22" s="176"/>
      <c r="B22" s="146" t="s">
        <v>206</v>
      </c>
      <c r="C22" s="181">
        <v>83000</v>
      </c>
    </row>
    <row r="23" spans="1:3" ht="12.75" customHeight="1">
      <c r="A23" s="176"/>
      <c r="B23" s="146" t="s">
        <v>220</v>
      </c>
      <c r="C23" s="181">
        <f>140000+30000</f>
        <v>170000</v>
      </c>
    </row>
    <row r="24" spans="1:3" ht="12.75" customHeight="1">
      <c r="A24" s="176"/>
      <c r="B24" s="146" t="s">
        <v>221</v>
      </c>
      <c r="C24" s="181">
        <f>50000+20000</f>
        <v>70000</v>
      </c>
    </row>
    <row r="25" spans="1:3" ht="12.75" customHeight="1">
      <c r="A25" s="176"/>
      <c r="B25" s="146" t="s">
        <v>222</v>
      </c>
      <c r="C25" s="181">
        <f>40000</f>
        <v>40000</v>
      </c>
    </row>
    <row r="26" spans="1:3" ht="12.75" customHeight="1">
      <c r="A26" s="176"/>
      <c r="B26" s="146" t="s">
        <v>223</v>
      </c>
      <c r="C26" s="181">
        <f>80000+48800</f>
        <v>128800</v>
      </c>
    </row>
    <row r="27" spans="1:3" s="168" customFormat="1" ht="12.75" customHeight="1">
      <c r="A27" s="176"/>
      <c r="B27" s="61" t="s">
        <v>224</v>
      </c>
      <c r="C27" s="181">
        <v>51000</v>
      </c>
    </row>
    <row r="28" spans="1:3" s="168" customFormat="1" ht="12.75" customHeight="1">
      <c r="A28" s="176"/>
      <c r="B28" s="61" t="s">
        <v>225</v>
      </c>
      <c r="C28" s="181">
        <f>100000+48800</f>
        <v>148800</v>
      </c>
    </row>
    <row r="29" spans="1:3" ht="12.75" customHeight="1">
      <c r="A29" s="176"/>
      <c r="B29" s="146" t="s">
        <v>195</v>
      </c>
      <c r="C29" s="181">
        <v>50000</v>
      </c>
    </row>
    <row r="30" spans="1:3" ht="12.75" customHeight="1">
      <c r="A30" s="176"/>
      <c r="B30" s="146" t="s">
        <v>226</v>
      </c>
      <c r="C30" s="181">
        <f>40000+5000</f>
        <v>45000</v>
      </c>
    </row>
    <row r="31" spans="1:3" ht="27" customHeight="1">
      <c r="A31" s="176"/>
      <c r="B31" s="146" t="s">
        <v>227</v>
      </c>
      <c r="C31" s="181">
        <v>28800</v>
      </c>
    </row>
    <row r="32" spans="1:3" ht="27" customHeight="1">
      <c r="A32" s="176"/>
      <c r="B32" s="146" t="s">
        <v>228</v>
      </c>
      <c r="C32" s="181">
        <v>250000</v>
      </c>
    </row>
    <row r="33" spans="1:3" ht="12.75" customHeight="1">
      <c r="A33" s="176"/>
      <c r="B33" s="208" t="s">
        <v>184</v>
      </c>
      <c r="C33" s="209">
        <v>70000</v>
      </c>
    </row>
    <row r="34" spans="1:3" ht="12.75" customHeight="1">
      <c r="A34" s="176"/>
      <c r="B34" s="61" t="s">
        <v>229</v>
      </c>
      <c r="C34" s="209">
        <v>210000</v>
      </c>
    </row>
    <row r="35" spans="1:3" ht="12.75" customHeight="1">
      <c r="A35" s="176"/>
      <c r="B35" s="210" t="s">
        <v>183</v>
      </c>
      <c r="C35" s="209">
        <v>100000</v>
      </c>
    </row>
    <row r="36" spans="1:3" ht="12.75" customHeight="1">
      <c r="A36" s="176"/>
      <c r="B36" s="208" t="s">
        <v>185</v>
      </c>
      <c r="C36" s="209">
        <f>100000</f>
        <v>100000</v>
      </c>
    </row>
    <row r="37" spans="1:3" ht="12.75" customHeight="1">
      <c r="A37" s="176"/>
      <c r="B37" s="208" t="s">
        <v>230</v>
      </c>
      <c r="C37" s="181">
        <v>100000</v>
      </c>
    </row>
    <row r="38" spans="1:3" ht="12.75" customHeight="1">
      <c r="A38" s="211"/>
      <c r="B38" s="171" t="s">
        <v>231</v>
      </c>
      <c r="C38" s="212">
        <f>80000</f>
        <v>80000</v>
      </c>
    </row>
    <row r="39" spans="1:3" ht="12.75" customHeight="1">
      <c r="A39" s="197">
        <v>630</v>
      </c>
      <c r="B39" s="81" t="s">
        <v>178</v>
      </c>
      <c r="C39" s="198">
        <f>C40</f>
        <v>169451</v>
      </c>
    </row>
    <row r="40" spans="1:3" ht="12.75" customHeight="1">
      <c r="A40" s="176">
        <v>63095</v>
      </c>
      <c r="B40" s="146" t="s">
        <v>161</v>
      </c>
      <c r="C40" s="202">
        <f>C41</f>
        <v>169451</v>
      </c>
    </row>
    <row r="41" spans="1:3" ht="12.75" customHeight="1">
      <c r="A41" s="176"/>
      <c r="B41" s="61" t="s">
        <v>170</v>
      </c>
      <c r="C41" s="202">
        <f>C43+C42</f>
        <v>169451</v>
      </c>
    </row>
    <row r="42" spans="1:3" ht="27.75" customHeight="1">
      <c r="A42" s="176"/>
      <c r="B42" s="61" t="s">
        <v>232</v>
      </c>
      <c r="C42" s="203">
        <v>83385</v>
      </c>
    </row>
    <row r="43" spans="1:3" ht="27.75" customHeight="1">
      <c r="A43" s="211"/>
      <c r="B43" s="213" t="s">
        <v>208</v>
      </c>
      <c r="C43" s="203">
        <v>86066</v>
      </c>
    </row>
    <row r="44" spans="1:3" ht="12.75" customHeight="1">
      <c r="A44" s="196">
        <v>700</v>
      </c>
      <c r="B44" s="197" t="s">
        <v>154</v>
      </c>
      <c r="C44" s="201">
        <f>C45</f>
        <v>737000</v>
      </c>
    </row>
    <row r="45" spans="1:3" ht="12.75" customHeight="1">
      <c r="A45" s="176">
        <v>70005</v>
      </c>
      <c r="B45" s="61" t="s">
        <v>155</v>
      </c>
      <c r="C45" s="202">
        <f>C46</f>
        <v>737000</v>
      </c>
    </row>
    <row r="46" spans="1:3" ht="12.75" customHeight="1">
      <c r="A46" s="176"/>
      <c r="B46" s="61" t="s">
        <v>170</v>
      </c>
      <c r="C46" s="203">
        <f>C47+C48+C49+C50</f>
        <v>737000</v>
      </c>
    </row>
    <row r="47" spans="1:3" ht="12.75" customHeight="1">
      <c r="A47" s="176"/>
      <c r="B47" s="61" t="s">
        <v>186</v>
      </c>
      <c r="C47" s="203">
        <v>4000</v>
      </c>
    </row>
    <row r="48" spans="1:3" ht="12.75" customHeight="1">
      <c r="A48" s="176"/>
      <c r="B48" s="61" t="s">
        <v>199</v>
      </c>
      <c r="C48" s="203">
        <v>300000</v>
      </c>
    </row>
    <row r="49" spans="1:3" ht="13.5" customHeight="1">
      <c r="A49" s="176"/>
      <c r="B49" s="61" t="s">
        <v>233</v>
      </c>
      <c r="C49" s="203">
        <v>83000</v>
      </c>
    </row>
    <row r="50" spans="1:3" ht="26.25" customHeight="1">
      <c r="A50" s="176"/>
      <c r="B50" s="61" t="s">
        <v>234</v>
      </c>
      <c r="C50" s="203">
        <f>C51+C52+C53</f>
        <v>350000</v>
      </c>
    </row>
    <row r="51" spans="1:3" ht="12.75" customHeight="1">
      <c r="A51" s="176"/>
      <c r="B51" s="214" t="s">
        <v>235</v>
      </c>
      <c r="C51" s="215">
        <v>150000</v>
      </c>
    </row>
    <row r="52" spans="1:3" ht="12.75" customHeight="1">
      <c r="A52" s="176"/>
      <c r="B52" s="214" t="s">
        <v>236</v>
      </c>
      <c r="C52" s="215">
        <v>100000</v>
      </c>
    </row>
    <row r="53" spans="1:3" ht="15" customHeight="1">
      <c r="A53" s="211"/>
      <c r="B53" s="216" t="s">
        <v>237</v>
      </c>
      <c r="C53" s="217">
        <v>100000</v>
      </c>
    </row>
    <row r="54" spans="1:3" ht="12.75" customHeight="1">
      <c r="A54" s="218">
        <v>750</v>
      </c>
      <c r="B54" s="178" t="s">
        <v>187</v>
      </c>
      <c r="C54" s="219">
        <f>C55</f>
        <v>253495</v>
      </c>
    </row>
    <row r="55" spans="1:3" ht="12.75" customHeight="1">
      <c r="A55" s="220">
        <v>75023</v>
      </c>
      <c r="B55" s="62" t="s">
        <v>188</v>
      </c>
      <c r="C55" s="199">
        <f>C56</f>
        <v>253495</v>
      </c>
    </row>
    <row r="56" spans="1:3" ht="14.25" customHeight="1">
      <c r="A56" s="220"/>
      <c r="B56" s="62" t="s">
        <v>170</v>
      </c>
      <c r="C56" s="200">
        <f>C57+C58+C59</f>
        <v>253495</v>
      </c>
    </row>
    <row r="57" spans="1:3" ht="12.75" customHeight="1">
      <c r="A57" s="220"/>
      <c r="B57" s="62" t="s">
        <v>189</v>
      </c>
      <c r="C57" s="200">
        <f>50000</f>
        <v>50000</v>
      </c>
    </row>
    <row r="58" spans="1:3" ht="15" customHeight="1">
      <c r="A58" s="220"/>
      <c r="B58" s="62" t="s">
        <v>238</v>
      </c>
      <c r="C58" s="200">
        <v>63495</v>
      </c>
    </row>
    <row r="59" spans="1:3" ht="12.75" customHeight="1">
      <c r="A59" s="220"/>
      <c r="B59" s="62" t="s">
        <v>239</v>
      </c>
      <c r="C59" s="200">
        <v>140000</v>
      </c>
    </row>
    <row r="60" spans="1:3" ht="12.75" customHeight="1">
      <c r="A60" s="196">
        <v>801</v>
      </c>
      <c r="B60" s="197" t="s">
        <v>15</v>
      </c>
      <c r="C60" s="201">
        <f>C61+C69+C71</f>
        <v>2490000</v>
      </c>
    </row>
    <row r="61" spans="1:3" ht="12.75" customHeight="1">
      <c r="A61" s="176">
        <v>80101</v>
      </c>
      <c r="B61" s="61" t="s">
        <v>27</v>
      </c>
      <c r="C61" s="202">
        <f>C62</f>
        <v>1060000</v>
      </c>
    </row>
    <row r="62" spans="1:3" ht="12.75" customHeight="1">
      <c r="A62" s="176"/>
      <c r="B62" s="61" t="s">
        <v>170</v>
      </c>
      <c r="C62" s="203">
        <f>C63+C65+C66+C67+C64</f>
        <v>1060000</v>
      </c>
    </row>
    <row r="63" spans="1:3" ht="12.75" customHeight="1">
      <c r="A63" s="176"/>
      <c r="B63" s="61" t="s">
        <v>240</v>
      </c>
      <c r="C63" s="203">
        <v>275000</v>
      </c>
    </row>
    <row r="64" spans="1:3" ht="28.5" customHeight="1">
      <c r="A64" s="176"/>
      <c r="B64" s="61" t="s">
        <v>193</v>
      </c>
      <c r="C64" s="203">
        <v>75000</v>
      </c>
    </row>
    <row r="65" spans="1:3" ht="12.75" customHeight="1">
      <c r="A65" s="176"/>
      <c r="B65" s="61" t="s">
        <v>241</v>
      </c>
      <c r="C65" s="203">
        <v>95000</v>
      </c>
    </row>
    <row r="66" spans="1:3" ht="12.75" customHeight="1">
      <c r="A66" s="176"/>
      <c r="B66" s="61" t="s">
        <v>242</v>
      </c>
      <c r="C66" s="203">
        <f>25000+120000</f>
        <v>145000</v>
      </c>
    </row>
    <row r="67" spans="1:3" ht="26.25" customHeight="1">
      <c r="A67" s="176"/>
      <c r="B67" s="61" t="s">
        <v>190</v>
      </c>
      <c r="C67" s="203">
        <v>470000</v>
      </c>
    </row>
    <row r="68" spans="1:3" ht="12.75" customHeight="1">
      <c r="A68" s="176">
        <v>80104</v>
      </c>
      <c r="B68" s="61" t="s">
        <v>191</v>
      </c>
      <c r="C68" s="202">
        <f>C69</f>
        <v>1400000</v>
      </c>
    </row>
    <row r="69" spans="1:3" ht="12.75" customHeight="1">
      <c r="A69" s="176"/>
      <c r="B69" s="61" t="s">
        <v>170</v>
      </c>
      <c r="C69" s="202">
        <f>C70</f>
        <v>1400000</v>
      </c>
    </row>
    <row r="70" spans="1:3" ht="27" customHeight="1">
      <c r="A70" s="176"/>
      <c r="B70" s="61" t="s">
        <v>196</v>
      </c>
      <c r="C70" s="202">
        <v>1400000</v>
      </c>
    </row>
    <row r="71" spans="1:3" ht="12.75" customHeight="1">
      <c r="A71" s="176">
        <v>80195</v>
      </c>
      <c r="B71" s="61" t="s">
        <v>243</v>
      </c>
      <c r="C71" s="202">
        <f>C72</f>
        <v>30000</v>
      </c>
    </row>
    <row r="72" spans="1:3" ht="12.75" customHeight="1">
      <c r="A72" s="176"/>
      <c r="B72" s="61" t="s">
        <v>170</v>
      </c>
      <c r="C72" s="202">
        <f>C73</f>
        <v>30000</v>
      </c>
    </row>
    <row r="73" spans="1:3" ht="12.75" customHeight="1">
      <c r="A73" s="211"/>
      <c r="B73" s="171" t="s">
        <v>189</v>
      </c>
      <c r="C73" s="221">
        <v>30000</v>
      </c>
    </row>
    <row r="74" spans="1:3" ht="12.75" customHeight="1">
      <c r="A74" s="192">
        <v>900</v>
      </c>
      <c r="B74" s="192" t="s">
        <v>13</v>
      </c>
      <c r="C74" s="219">
        <f>C75+C78+C94</f>
        <v>2716304</v>
      </c>
    </row>
    <row r="75" spans="1:3" ht="12.75" customHeight="1">
      <c r="A75" s="61">
        <v>90001</v>
      </c>
      <c r="B75" s="61" t="s">
        <v>35</v>
      </c>
      <c r="C75" s="199">
        <f>C76</f>
        <v>2437304</v>
      </c>
    </row>
    <row r="76" spans="1:3" ht="12.75" customHeight="1">
      <c r="A76" s="61"/>
      <c r="B76" s="61" t="s">
        <v>170</v>
      </c>
      <c r="C76" s="203">
        <f>C77</f>
        <v>2437304</v>
      </c>
    </row>
    <row r="77" spans="1:3" ht="25.5" customHeight="1">
      <c r="A77" s="61"/>
      <c r="B77" s="222" t="s">
        <v>204</v>
      </c>
      <c r="C77" s="203">
        <v>2437304</v>
      </c>
    </row>
    <row r="78" spans="1:3" ht="12.75" customHeight="1">
      <c r="A78" s="61">
        <v>90015</v>
      </c>
      <c r="B78" s="61" t="s">
        <v>192</v>
      </c>
      <c r="C78" s="199">
        <f>C79</f>
        <v>227000</v>
      </c>
    </row>
    <row r="79" spans="1:3" ht="12.75" customHeight="1">
      <c r="A79" s="61"/>
      <c r="B79" s="61" t="s">
        <v>170</v>
      </c>
      <c r="C79" s="203">
        <f>SUM(C80:C93)</f>
        <v>227000</v>
      </c>
    </row>
    <row r="80" spans="1:3" ht="12.75" customHeight="1">
      <c r="A80" s="61"/>
      <c r="B80" s="61" t="s">
        <v>244</v>
      </c>
      <c r="C80" s="203">
        <v>20000</v>
      </c>
    </row>
    <row r="81" spans="1:3" ht="12.75" customHeight="1">
      <c r="A81" s="61"/>
      <c r="B81" s="61" t="s">
        <v>245</v>
      </c>
      <c r="C81" s="203">
        <v>20000</v>
      </c>
    </row>
    <row r="82" spans="1:3" ht="12.75" customHeight="1">
      <c r="A82" s="61"/>
      <c r="B82" s="61" t="s">
        <v>246</v>
      </c>
      <c r="C82" s="203">
        <v>10000</v>
      </c>
    </row>
    <row r="83" spans="1:3" s="9" customFormat="1" ht="12" customHeight="1">
      <c r="A83" s="61"/>
      <c r="B83" s="61" t="s">
        <v>247</v>
      </c>
      <c r="C83" s="203">
        <v>10000</v>
      </c>
    </row>
    <row r="84" spans="1:3" s="9" customFormat="1" ht="12.75" customHeight="1">
      <c r="A84" s="61"/>
      <c r="B84" s="61" t="s">
        <v>248</v>
      </c>
      <c r="C84" s="203">
        <v>15000</v>
      </c>
    </row>
    <row r="85" spans="1:3" s="9" customFormat="1" ht="14.25" customHeight="1">
      <c r="A85" s="61"/>
      <c r="B85" s="61" t="s">
        <v>249</v>
      </c>
      <c r="C85" s="203">
        <v>15000</v>
      </c>
    </row>
    <row r="86" spans="1:3" s="9" customFormat="1" ht="14.25" customHeight="1">
      <c r="A86" s="61"/>
      <c r="B86" s="61" t="s">
        <v>250</v>
      </c>
      <c r="C86" s="203">
        <v>11000</v>
      </c>
    </row>
    <row r="87" spans="1:3" s="9" customFormat="1" ht="14.25" customHeight="1">
      <c r="A87" s="61"/>
      <c r="B87" s="61" t="s">
        <v>251</v>
      </c>
      <c r="C87" s="203">
        <v>11000</v>
      </c>
    </row>
    <row r="88" spans="1:3" s="9" customFormat="1" ht="14.25" customHeight="1">
      <c r="A88" s="61"/>
      <c r="B88" s="61" t="s">
        <v>252</v>
      </c>
      <c r="C88" s="203">
        <v>15000</v>
      </c>
    </row>
    <row r="89" spans="1:3" s="9" customFormat="1" ht="12.75" customHeight="1">
      <c r="A89" s="61"/>
      <c r="B89" s="61" t="s">
        <v>253</v>
      </c>
      <c r="C89" s="203">
        <v>10000</v>
      </c>
    </row>
    <row r="90" spans="1:3" s="9" customFormat="1" ht="12.75" customHeight="1">
      <c r="A90" s="61"/>
      <c r="B90" s="61" t="s">
        <v>254</v>
      </c>
      <c r="C90" s="203">
        <v>20000</v>
      </c>
    </row>
    <row r="91" spans="1:3" s="9" customFormat="1" ht="12.75" customHeight="1">
      <c r="A91" s="61"/>
      <c r="B91" s="61" t="s">
        <v>255</v>
      </c>
      <c r="C91" s="203">
        <v>10000</v>
      </c>
    </row>
    <row r="92" spans="1:3" s="9" customFormat="1" ht="12.75" customHeight="1">
      <c r="A92" s="61"/>
      <c r="B92" s="61" t="s">
        <v>256</v>
      </c>
      <c r="C92" s="203">
        <v>10000</v>
      </c>
    </row>
    <row r="93" spans="1:3" s="9" customFormat="1" ht="12.75" customHeight="1">
      <c r="A93" s="61"/>
      <c r="B93" s="61" t="s">
        <v>257</v>
      </c>
      <c r="C93" s="203">
        <v>50000</v>
      </c>
    </row>
    <row r="94" spans="1:3" s="9" customFormat="1" ht="12.75" customHeight="1">
      <c r="A94" s="61">
        <v>90095</v>
      </c>
      <c r="B94" s="61" t="s">
        <v>161</v>
      </c>
      <c r="C94" s="223">
        <f>C95</f>
        <v>52000</v>
      </c>
    </row>
    <row r="95" spans="1:3" s="9" customFormat="1" ht="12.75" customHeight="1">
      <c r="A95" s="61"/>
      <c r="B95" s="61" t="s">
        <v>170</v>
      </c>
      <c r="C95" s="200">
        <f>C97+C96</f>
        <v>52000</v>
      </c>
    </row>
    <row r="96" spans="1:3" s="9" customFormat="1" ht="27" customHeight="1">
      <c r="A96" s="61"/>
      <c r="B96" s="61" t="s">
        <v>258</v>
      </c>
      <c r="C96" s="203">
        <v>18000</v>
      </c>
    </row>
    <row r="97" spans="1:3" ht="12.75" customHeight="1">
      <c r="A97" s="171"/>
      <c r="B97" s="171" t="s">
        <v>189</v>
      </c>
      <c r="C97" s="224">
        <f>30000+4000</f>
        <v>34000</v>
      </c>
    </row>
    <row r="98" spans="1:3" ht="12.75" customHeight="1">
      <c r="A98" s="225">
        <v>921</v>
      </c>
      <c r="B98" s="81" t="s">
        <v>59</v>
      </c>
      <c r="C98" s="198">
        <f>C99</f>
        <v>449000</v>
      </c>
    </row>
    <row r="99" spans="1:3" ht="12.75" customHeight="1">
      <c r="A99" s="220">
        <v>92109</v>
      </c>
      <c r="B99" s="62" t="s">
        <v>72</v>
      </c>
      <c r="C99" s="199">
        <f>C101</f>
        <v>449000</v>
      </c>
    </row>
    <row r="100" spans="1:3" ht="12.75" customHeight="1">
      <c r="A100" s="220"/>
      <c r="B100" s="61" t="s">
        <v>170</v>
      </c>
      <c r="C100" s="200">
        <f>C101</f>
        <v>449000</v>
      </c>
    </row>
    <row r="101" spans="1:3" ht="12.75" customHeight="1">
      <c r="A101" s="226"/>
      <c r="B101" s="125" t="s">
        <v>201</v>
      </c>
      <c r="C101" s="227">
        <f>149000+300000</f>
        <v>449000</v>
      </c>
    </row>
    <row r="102" spans="1:3" ht="12.75" customHeight="1">
      <c r="A102" s="228">
        <v>926</v>
      </c>
      <c r="B102" s="192" t="s">
        <v>179</v>
      </c>
      <c r="C102" s="229">
        <f>C103</f>
        <v>4383802</v>
      </c>
    </row>
    <row r="103" spans="1:3" ht="12.75" customHeight="1">
      <c r="A103" s="176">
        <v>92605</v>
      </c>
      <c r="B103" s="61" t="s">
        <v>259</v>
      </c>
      <c r="C103" s="203">
        <f>C104</f>
        <v>4383802</v>
      </c>
    </row>
    <row r="104" spans="1:3" ht="12.75" customHeight="1">
      <c r="A104" s="176"/>
      <c r="B104" s="61" t="s">
        <v>170</v>
      </c>
      <c r="C104" s="203">
        <f>C105+C106</f>
        <v>4383802</v>
      </c>
    </row>
    <row r="105" spans="1:3" ht="28.5" customHeight="1">
      <c r="A105" s="176"/>
      <c r="B105" s="61" t="s">
        <v>207</v>
      </c>
      <c r="C105" s="203">
        <f>1989824+893978</f>
        <v>2883802</v>
      </c>
    </row>
    <row r="106" spans="1:3" ht="28.5" customHeight="1">
      <c r="A106" s="176"/>
      <c r="B106" s="61" t="s">
        <v>260</v>
      </c>
      <c r="C106" s="203">
        <v>1500000</v>
      </c>
    </row>
    <row r="107" spans="1:3" ht="12.75" customHeight="1">
      <c r="A107" s="94"/>
      <c r="B107" s="230" t="s">
        <v>46</v>
      </c>
      <c r="C107" s="231">
        <f>C74+C60+C54+C44+C39+C12+C98+C102+C5</f>
        <v>16175682</v>
      </c>
    </row>
    <row r="108" spans="1:3" ht="12.75" customHeight="1">
      <c r="A108" s="191"/>
      <c r="B108" s="191"/>
      <c r="C108" s="232"/>
    </row>
    <row r="109" spans="1:3" ht="12.75" customHeight="1">
      <c r="A109" s="191"/>
      <c r="B109" s="191"/>
      <c r="C109" s="232"/>
    </row>
    <row r="110" spans="1:3" ht="12.75" customHeight="1">
      <c r="A110" s="191"/>
      <c r="B110" s="191"/>
      <c r="C110" s="232"/>
    </row>
    <row r="111" spans="1:3" ht="12.75" customHeight="1">
      <c r="A111" s="191"/>
      <c r="B111" s="191"/>
      <c r="C111" s="232"/>
    </row>
    <row r="112" spans="1:3" ht="12.75" customHeight="1">
      <c r="A112" s="191"/>
      <c r="B112" s="233"/>
      <c r="C112" s="233"/>
    </row>
    <row r="113" spans="1:3" ht="12.75" customHeight="1">
      <c r="A113" s="191"/>
      <c r="B113" s="191"/>
      <c r="C113" s="234"/>
    </row>
    <row r="114" spans="1:3" ht="12.75" customHeight="1">
      <c r="A114" s="191"/>
      <c r="B114" s="191"/>
      <c r="C114" s="234"/>
    </row>
    <row r="115" spans="1:3" ht="12.75" customHeight="1">
      <c r="A115" s="191"/>
      <c r="B115" s="191"/>
      <c r="C115" s="234"/>
    </row>
    <row r="116" spans="1:3" ht="12.75" customHeight="1">
      <c r="A116" s="191"/>
      <c r="B116" s="191"/>
      <c r="C116" s="234"/>
    </row>
    <row r="117" spans="1:3" ht="12.75" customHeight="1">
      <c r="A117" s="191"/>
      <c r="B117" s="191"/>
      <c r="C117" s="234"/>
    </row>
    <row r="118" spans="1:3" ht="12.75" customHeight="1">
      <c r="A118" s="191"/>
      <c r="B118" s="233"/>
      <c r="C118" s="233"/>
    </row>
    <row r="119" spans="1:3" ht="12.75" customHeight="1">
      <c r="A119" s="191"/>
      <c r="B119" s="191"/>
      <c r="C119" s="234"/>
    </row>
    <row r="120" spans="1:3" ht="12.75" customHeight="1">
      <c r="A120" s="191"/>
      <c r="B120" s="233"/>
      <c r="C120" s="233"/>
    </row>
    <row r="121" spans="1:3" ht="12.75" customHeight="1">
      <c r="A121" s="191"/>
      <c r="B121" s="191"/>
      <c r="C121" s="232"/>
    </row>
    <row r="122" spans="1:3" ht="12.75" customHeight="1">
      <c r="A122" s="191"/>
      <c r="B122" s="191"/>
      <c r="C122" s="232"/>
    </row>
    <row r="123" spans="1:3" ht="12.75" customHeight="1">
      <c r="A123" s="191"/>
      <c r="B123" s="191"/>
      <c r="C123" s="234"/>
    </row>
    <row r="124" spans="1:3" ht="12.75" customHeight="1">
      <c r="A124" s="191"/>
      <c r="B124" s="191"/>
      <c r="C124" s="234"/>
    </row>
    <row r="125" spans="1:3" ht="12.75" customHeight="1">
      <c r="A125" s="191"/>
      <c r="B125" s="191"/>
      <c r="C125" s="232"/>
    </row>
    <row r="126" spans="1:3" ht="12.75" customHeight="1">
      <c r="A126" s="191"/>
      <c r="B126" s="191"/>
      <c r="C126" s="234"/>
    </row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</sheetData>
  <mergeCells count="2">
    <mergeCell ref="A1:B1"/>
    <mergeCell ref="A2:C2"/>
  </mergeCells>
  <printOptions/>
  <pageMargins left="0.75" right="0.25" top="0.35" bottom="0.32" header="0.26" footer="0.19"/>
  <pageSetup orientation="portrait" paperSize="9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65" t="s">
        <v>81</v>
      </c>
      <c r="B1" s="265"/>
      <c r="C1" s="265"/>
      <c r="D1" s="265"/>
      <c r="E1" s="265"/>
      <c r="F1" s="265"/>
    </row>
    <row r="2" spans="1:6" ht="12.75">
      <c r="A2" s="265" t="s">
        <v>6</v>
      </c>
      <c r="B2" s="265"/>
      <c r="C2" s="265"/>
      <c r="D2" s="265"/>
      <c r="E2" s="265"/>
      <c r="F2" s="265"/>
    </row>
    <row r="3" spans="1:6" ht="12.75">
      <c r="A3" s="265" t="s">
        <v>82</v>
      </c>
      <c r="B3" s="265"/>
      <c r="C3" s="265"/>
      <c r="D3" s="265"/>
      <c r="E3" s="265"/>
      <c r="F3" s="265"/>
    </row>
    <row r="4" spans="1:6" ht="12.75">
      <c r="A4" s="56"/>
      <c r="B4" s="47"/>
      <c r="C4" s="57"/>
      <c r="D4" s="46"/>
      <c r="E4" s="3"/>
      <c r="F4" s="58"/>
    </row>
    <row r="5" spans="1:6" ht="12.75">
      <c r="A5" s="266" t="s">
        <v>39</v>
      </c>
      <c r="B5" s="266"/>
      <c r="C5" s="266"/>
      <c r="D5" s="266"/>
      <c r="E5" s="266"/>
      <c r="F5" s="266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67" t="s">
        <v>147</v>
      </c>
      <c r="B7" s="267"/>
      <c r="C7" s="267"/>
      <c r="D7" s="267"/>
      <c r="E7" s="267"/>
      <c r="F7" s="267"/>
    </row>
    <row r="8" spans="1:6" ht="12.75">
      <c r="A8" s="59"/>
      <c r="B8" s="59"/>
      <c r="C8" s="100"/>
      <c r="D8" s="59"/>
      <c r="E8" s="59"/>
      <c r="F8" s="59"/>
    </row>
    <row r="9" spans="1:6" ht="12.75">
      <c r="A9" s="268" t="s">
        <v>8</v>
      </c>
      <c r="B9" s="268"/>
      <c r="C9" s="268"/>
      <c r="D9" s="268"/>
      <c r="E9" s="268"/>
      <c r="F9" s="268"/>
    </row>
    <row r="10" spans="1:5" ht="12.75">
      <c r="A10" s="269" t="s">
        <v>83</v>
      </c>
      <c r="B10" s="269"/>
      <c r="C10" s="269"/>
      <c r="D10" s="269"/>
      <c r="E10" s="269"/>
    </row>
    <row r="11" spans="1:5" ht="12.75">
      <c r="A11" s="258" t="s">
        <v>12</v>
      </c>
      <c r="B11" s="258"/>
      <c r="C11" s="258"/>
      <c r="D11" s="258"/>
      <c r="E11" s="258"/>
    </row>
    <row r="12" spans="1:6" s="112" customFormat="1" ht="13.5">
      <c r="A12" s="107" t="s">
        <v>36</v>
      </c>
      <c r="B12" s="107" t="s">
        <v>37</v>
      </c>
      <c r="C12" s="110" t="s">
        <v>38</v>
      </c>
      <c r="D12" s="108" t="s">
        <v>10</v>
      </c>
      <c r="E12" s="52" t="s">
        <v>11</v>
      </c>
      <c r="F12" s="111"/>
    </row>
    <row r="13" spans="1:6" s="44" customFormat="1" ht="12.75">
      <c r="A13" s="64">
        <v>900</v>
      </c>
      <c r="B13" s="64"/>
      <c r="C13" s="65"/>
      <c r="D13" s="19" t="s">
        <v>13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144</v>
      </c>
      <c r="E14" s="49">
        <f>E15</f>
        <v>6100</v>
      </c>
    </row>
    <row r="15" spans="1:6" ht="12.75">
      <c r="A15" s="70"/>
      <c r="B15" s="70"/>
      <c r="C15" s="17"/>
      <c r="D15" s="18" t="s">
        <v>145</v>
      </c>
      <c r="E15" s="73">
        <v>6100</v>
      </c>
      <c r="F15" s="52" t="s">
        <v>143</v>
      </c>
    </row>
    <row r="16" spans="1:5" ht="12.75">
      <c r="A16" s="11">
        <v>921</v>
      </c>
      <c r="B16" s="11"/>
      <c r="C16" s="12"/>
      <c r="D16" s="75" t="s">
        <v>59</v>
      </c>
      <c r="E16" s="84">
        <f>E17</f>
        <v>63729.3</v>
      </c>
    </row>
    <row r="17" spans="1:5" ht="12.75">
      <c r="A17" s="13"/>
      <c r="B17" s="13">
        <v>92109</v>
      </c>
      <c r="C17" s="14"/>
      <c r="D17" s="48" t="s">
        <v>72</v>
      </c>
      <c r="E17" s="85">
        <f>E18</f>
        <v>63729.3</v>
      </c>
    </row>
    <row r="18" spans="1:8" ht="12.75">
      <c r="A18" s="78"/>
      <c r="B18" s="78"/>
      <c r="C18" s="17" t="s">
        <v>40</v>
      </c>
      <c r="D18" s="18" t="s">
        <v>42</v>
      </c>
      <c r="E18" s="131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58" t="s">
        <v>14</v>
      </c>
      <c r="B20" s="258"/>
      <c r="C20" s="258"/>
      <c r="D20" s="258"/>
      <c r="E20" s="258"/>
      <c r="H20" s="45"/>
    </row>
    <row r="21" spans="1:8" ht="13.5">
      <c r="A21" s="107" t="s">
        <v>36</v>
      </c>
      <c r="B21" s="107" t="s">
        <v>37</v>
      </c>
      <c r="C21" s="110" t="s">
        <v>38</v>
      </c>
      <c r="D21" s="108" t="s">
        <v>10</v>
      </c>
      <c r="E21" s="52" t="s">
        <v>11</v>
      </c>
      <c r="H21" s="45"/>
    </row>
    <row r="22" spans="1:8" ht="12.75">
      <c r="A22" s="75">
        <v>801</v>
      </c>
      <c r="B22" s="75"/>
      <c r="C22" s="76"/>
      <c r="D22" s="75" t="s">
        <v>15</v>
      </c>
      <c r="E22" s="66">
        <f>E23</f>
        <v>13400</v>
      </c>
      <c r="H22" s="45"/>
    </row>
    <row r="23" spans="1:8" ht="12.75">
      <c r="A23" s="48"/>
      <c r="B23" s="48">
        <v>80101</v>
      </c>
      <c r="C23" s="109"/>
      <c r="D23" s="77" t="s">
        <v>27</v>
      </c>
      <c r="E23" s="49">
        <f>E25</f>
        <v>13400</v>
      </c>
      <c r="H23" s="45"/>
    </row>
    <row r="24" spans="1:8" ht="12.75">
      <c r="A24" s="48"/>
      <c r="B24" s="48"/>
      <c r="C24" s="60" t="s">
        <v>141</v>
      </c>
      <c r="D24" s="77" t="s">
        <v>47</v>
      </c>
      <c r="E24" s="49"/>
      <c r="H24" s="45"/>
    </row>
    <row r="25" spans="1:8" ht="13.5">
      <c r="A25" s="127"/>
      <c r="B25" s="127"/>
      <c r="C25" s="70">
        <v>4270</v>
      </c>
      <c r="D25" s="86" t="s">
        <v>66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79" t="s">
        <v>41</v>
      </c>
      <c r="E26" s="66">
        <f>E27</f>
        <v>0</v>
      </c>
      <c r="F26" s="67"/>
      <c r="H26" s="115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88" t="s">
        <v>141</v>
      </c>
      <c r="D28" s="156" t="s">
        <v>47</v>
      </c>
      <c r="E28" s="73"/>
      <c r="H28" s="45"/>
    </row>
    <row r="29" spans="1:8" ht="12.75">
      <c r="A29" s="64">
        <v>900</v>
      </c>
      <c r="B29" s="64"/>
      <c r="C29" s="65"/>
      <c r="D29" s="19" t="s">
        <v>13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144</v>
      </c>
      <c r="E30" s="49">
        <f>E31</f>
        <v>6100</v>
      </c>
      <c r="H30" s="45"/>
    </row>
    <row r="31" spans="1:8" ht="12.75">
      <c r="A31" s="70"/>
      <c r="B31" s="70"/>
      <c r="C31" s="71" t="s">
        <v>29</v>
      </c>
      <c r="D31" s="72" t="s">
        <v>30</v>
      </c>
      <c r="E31" s="73">
        <v>6100</v>
      </c>
      <c r="H31" s="45"/>
    </row>
    <row r="32" spans="1:8" ht="12.75">
      <c r="A32" s="11">
        <v>921</v>
      </c>
      <c r="B32" s="11"/>
      <c r="C32" s="12"/>
      <c r="D32" s="75" t="s">
        <v>59</v>
      </c>
      <c r="E32" s="84">
        <f>E33</f>
        <v>0</v>
      </c>
      <c r="H32" s="45"/>
    </row>
    <row r="33" spans="1:8" ht="12.75">
      <c r="A33" s="13"/>
      <c r="B33" s="13">
        <v>92109</v>
      </c>
      <c r="C33" s="14"/>
      <c r="D33" s="48" t="s">
        <v>72</v>
      </c>
      <c r="E33" s="85">
        <f>E34</f>
        <v>0</v>
      </c>
      <c r="H33" s="45"/>
    </row>
    <row r="34" spans="1:8" ht="12.75">
      <c r="A34" s="78"/>
      <c r="B34" s="78"/>
      <c r="C34" s="114">
        <v>2480</v>
      </c>
      <c r="D34" s="78" t="s">
        <v>70</v>
      </c>
      <c r="E34" s="101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58" t="s">
        <v>61</v>
      </c>
      <c r="B36" s="258"/>
      <c r="C36" s="258"/>
      <c r="D36" s="258"/>
      <c r="E36" s="258"/>
    </row>
    <row r="37" spans="1:5" ht="13.5">
      <c r="A37" s="107" t="s">
        <v>36</v>
      </c>
      <c r="B37" s="107" t="s">
        <v>37</v>
      </c>
      <c r="C37" s="110" t="s">
        <v>38</v>
      </c>
      <c r="D37" s="108" t="s">
        <v>10</v>
      </c>
      <c r="E37" s="52" t="s">
        <v>11</v>
      </c>
    </row>
    <row r="38" spans="1:5" ht="12.75">
      <c r="A38" s="75">
        <v>801</v>
      </c>
      <c r="B38" s="75"/>
      <c r="C38" s="76"/>
      <c r="D38" s="75" t="s">
        <v>15</v>
      </c>
      <c r="E38" s="99">
        <f>E39</f>
        <v>935232</v>
      </c>
    </row>
    <row r="39" spans="1:5" ht="12.75">
      <c r="A39" s="48"/>
      <c r="B39" s="48">
        <v>80101</v>
      </c>
      <c r="C39" s="60"/>
      <c r="D39" s="77" t="s">
        <v>27</v>
      </c>
      <c r="E39" s="49">
        <f>E40</f>
        <v>935232</v>
      </c>
    </row>
    <row r="40" spans="1:5" ht="13.5">
      <c r="A40" s="127"/>
      <c r="B40" s="127"/>
      <c r="C40" s="71" t="s">
        <v>60</v>
      </c>
      <c r="D40" s="128" t="s">
        <v>79</v>
      </c>
      <c r="E40" s="129">
        <f>935232</f>
        <v>935232</v>
      </c>
    </row>
    <row r="41" spans="1:5" ht="12.75">
      <c r="A41" s="11">
        <v>921</v>
      </c>
      <c r="B41" s="11"/>
      <c r="C41" s="12"/>
      <c r="D41" s="75" t="s">
        <v>59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72</v>
      </c>
      <c r="E42" s="49">
        <f>E43</f>
        <v>80213</v>
      </c>
      <c r="F42" s="74"/>
    </row>
    <row r="43" spans="1:6" ht="12.75">
      <c r="A43" s="16"/>
      <c r="B43" s="16"/>
      <c r="C43" s="17" t="s">
        <v>40</v>
      </c>
      <c r="D43" s="18" t="s">
        <v>42</v>
      </c>
      <c r="E43" s="73">
        <v>80213</v>
      </c>
      <c r="F43" s="74"/>
    </row>
    <row r="44" spans="1:7" ht="12.75">
      <c r="A44" s="1"/>
      <c r="B44" s="1"/>
      <c r="C44" s="2"/>
      <c r="D44" s="41"/>
      <c r="E44" s="98"/>
      <c r="F44" s="106"/>
      <c r="G44" s="15"/>
    </row>
    <row r="45" spans="1:7" ht="12.75">
      <c r="A45" s="258" t="s">
        <v>84</v>
      </c>
      <c r="B45" s="258"/>
      <c r="C45" s="258"/>
      <c r="D45" s="258"/>
      <c r="E45" s="258"/>
      <c r="F45" s="106"/>
      <c r="G45" s="15"/>
    </row>
    <row r="46" spans="1:7" ht="13.5">
      <c r="A46" s="107" t="s">
        <v>36</v>
      </c>
      <c r="B46" s="107" t="s">
        <v>37</v>
      </c>
      <c r="C46" s="110" t="s">
        <v>38</v>
      </c>
      <c r="D46" s="108" t="s">
        <v>10</v>
      </c>
      <c r="E46" s="52" t="s">
        <v>11</v>
      </c>
      <c r="F46" s="106"/>
      <c r="G46" s="15"/>
    </row>
    <row r="47" spans="1:7" ht="12.75">
      <c r="A47" s="75">
        <v>801</v>
      </c>
      <c r="B47" s="75"/>
      <c r="C47" s="76"/>
      <c r="D47" s="75" t="s">
        <v>15</v>
      </c>
      <c r="E47" s="99">
        <f>E48</f>
        <v>935232</v>
      </c>
      <c r="F47" s="106"/>
      <c r="G47" s="15"/>
    </row>
    <row r="48" spans="1:7" ht="12.75">
      <c r="A48" s="48"/>
      <c r="B48" s="48">
        <v>80101</v>
      </c>
      <c r="C48" s="60"/>
      <c r="D48" s="77" t="s">
        <v>27</v>
      </c>
      <c r="E48" s="49">
        <f>E49</f>
        <v>935232</v>
      </c>
      <c r="F48" s="106"/>
      <c r="G48" s="15"/>
    </row>
    <row r="49" spans="1:7" ht="13.5">
      <c r="A49" s="126"/>
      <c r="B49" s="126"/>
      <c r="C49" s="68" t="s">
        <v>32</v>
      </c>
      <c r="D49" s="4" t="s">
        <v>25</v>
      </c>
      <c r="E49" s="49">
        <f>E50+E51+E52</f>
        <v>935232</v>
      </c>
      <c r="F49" s="106"/>
      <c r="G49" s="15"/>
    </row>
    <row r="50" spans="1:7" ht="13.5">
      <c r="A50" s="126"/>
      <c r="B50" s="126"/>
      <c r="C50" s="68"/>
      <c r="D50" s="120" t="s">
        <v>76</v>
      </c>
      <c r="E50" s="119">
        <v>568255</v>
      </c>
      <c r="F50" s="106"/>
      <c r="G50" s="15"/>
    </row>
    <row r="51" spans="1:7" ht="13.5">
      <c r="A51" s="126"/>
      <c r="B51" s="126"/>
      <c r="C51" s="68"/>
      <c r="D51" s="120" t="s">
        <v>77</v>
      </c>
      <c r="E51" s="119">
        <v>318177</v>
      </c>
      <c r="F51" s="106"/>
      <c r="G51" s="15"/>
    </row>
    <row r="52" spans="1:7" ht="13.5">
      <c r="A52" s="127"/>
      <c r="B52" s="127"/>
      <c r="C52" s="71"/>
      <c r="D52" s="130" t="s">
        <v>78</v>
      </c>
      <c r="E52" s="129">
        <v>48800</v>
      </c>
      <c r="F52" s="106"/>
      <c r="G52" s="15"/>
    </row>
    <row r="53" spans="1:7" ht="12.75">
      <c r="A53" s="11">
        <v>921</v>
      </c>
      <c r="B53" s="11"/>
      <c r="C53" s="12"/>
      <c r="D53" s="75" t="s">
        <v>59</v>
      </c>
      <c r="E53" s="66">
        <f>E54</f>
        <v>80213</v>
      </c>
      <c r="F53" s="106"/>
      <c r="G53" s="15"/>
    </row>
    <row r="54" spans="1:7" ht="12.75">
      <c r="A54" s="13"/>
      <c r="B54" s="13">
        <v>92109</v>
      </c>
      <c r="C54" s="14"/>
      <c r="D54" s="48" t="s">
        <v>72</v>
      </c>
      <c r="E54" s="49">
        <f>E56</f>
        <v>80213</v>
      </c>
      <c r="F54" s="106"/>
      <c r="G54" s="15"/>
    </row>
    <row r="55" spans="1:7" ht="12.75">
      <c r="A55" s="13"/>
      <c r="B55" s="13"/>
      <c r="C55" s="91">
        <v>6058</v>
      </c>
      <c r="D55" s="69" t="s">
        <v>25</v>
      </c>
      <c r="E55" s="49">
        <f>E56</f>
        <v>80213</v>
      </c>
      <c r="F55" s="106"/>
      <c r="G55" s="15"/>
    </row>
    <row r="56" spans="1:7" ht="12.75">
      <c r="A56" s="16"/>
      <c r="B56" s="16"/>
      <c r="C56" s="17"/>
      <c r="D56" s="18" t="s">
        <v>85</v>
      </c>
      <c r="E56" s="73">
        <v>80213</v>
      </c>
      <c r="F56" s="106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61" t="s">
        <v>16</v>
      </c>
      <c r="B58" s="261"/>
      <c r="C58" s="261"/>
      <c r="D58" s="261"/>
      <c r="E58" s="261"/>
      <c r="F58" s="261"/>
      <c r="G58" s="15"/>
    </row>
    <row r="59" spans="1:7" ht="12.75">
      <c r="A59" s="269" t="s">
        <v>17</v>
      </c>
      <c r="B59" s="269"/>
      <c r="C59" s="269"/>
      <c r="D59" s="269"/>
      <c r="E59" s="269"/>
      <c r="F59" s="269"/>
      <c r="G59" s="15"/>
    </row>
    <row r="60" spans="1:7" ht="12.75">
      <c r="A60" s="124"/>
      <c r="B60" s="124"/>
      <c r="C60" s="124"/>
      <c r="D60" s="124"/>
      <c r="E60" s="124"/>
      <c r="F60" s="124"/>
      <c r="G60" s="15"/>
    </row>
    <row r="61" spans="1:7" ht="12.75">
      <c r="A61" s="262" t="s">
        <v>58</v>
      </c>
      <c r="B61" s="262"/>
      <c r="C61" s="262"/>
      <c r="D61" s="262"/>
      <c r="E61" s="90"/>
      <c r="F61" s="50"/>
      <c r="G61" s="15"/>
    </row>
    <row r="62" spans="1:7" ht="12.75">
      <c r="A62" s="91" t="s">
        <v>9</v>
      </c>
      <c r="B62" s="91" t="s">
        <v>21</v>
      </c>
      <c r="C62" s="91" t="s">
        <v>7</v>
      </c>
      <c r="D62" s="55" t="s">
        <v>10</v>
      </c>
      <c r="E62" s="90" t="s">
        <v>18</v>
      </c>
      <c r="F62" s="92" t="s">
        <v>19</v>
      </c>
      <c r="G62" s="15"/>
    </row>
    <row r="63" spans="1:7" ht="12.75">
      <c r="A63" s="81">
        <v>921</v>
      </c>
      <c r="B63" s="75"/>
      <c r="C63" s="82"/>
      <c r="D63" s="75" t="s">
        <v>59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3"/>
      <c r="D64" s="48" t="s">
        <v>72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65</v>
      </c>
      <c r="D65" s="15" t="s">
        <v>48</v>
      </c>
      <c r="E65" s="49"/>
      <c r="F65" s="157">
        <v>8810.9</v>
      </c>
      <c r="G65" s="15"/>
    </row>
    <row r="66" spans="1:7" ht="12.75">
      <c r="A66" s="125"/>
      <c r="B66" s="78"/>
      <c r="C66" s="71" t="s">
        <v>146</v>
      </c>
      <c r="D66" s="18" t="s">
        <v>48</v>
      </c>
      <c r="E66" s="73">
        <v>8810.9</v>
      </c>
      <c r="F66" s="86"/>
      <c r="G66" s="15"/>
    </row>
    <row r="67" spans="1:7" ht="12.75">
      <c r="A67" s="62"/>
      <c r="B67" s="48"/>
      <c r="C67" s="68"/>
      <c r="D67" s="15"/>
      <c r="E67" s="49"/>
      <c r="F67" s="124"/>
      <c r="G67" s="15"/>
    </row>
    <row r="68" spans="1:7" ht="12.75">
      <c r="A68" s="262" t="s">
        <v>23</v>
      </c>
      <c r="B68" s="262"/>
      <c r="C68" s="262"/>
      <c r="D68" s="262"/>
      <c r="E68" s="90"/>
      <c r="F68" s="50"/>
      <c r="G68" s="15"/>
    </row>
    <row r="69" spans="1:7" ht="12.75">
      <c r="A69" s="91" t="s">
        <v>9</v>
      </c>
      <c r="B69" s="91" t="s">
        <v>21</v>
      </c>
      <c r="C69" s="91" t="s">
        <v>7</v>
      </c>
      <c r="D69" s="55" t="s">
        <v>10</v>
      </c>
      <c r="E69" s="90" t="s">
        <v>18</v>
      </c>
      <c r="F69" s="92" t="s">
        <v>19</v>
      </c>
      <c r="G69" s="15"/>
    </row>
    <row r="70" spans="1:7" ht="12.75">
      <c r="A70" s="104">
        <v>600</v>
      </c>
      <c r="B70" s="104"/>
      <c r="C70" s="104"/>
      <c r="D70" s="105" t="s">
        <v>33</v>
      </c>
      <c r="E70" s="116">
        <f>E71</f>
        <v>37000</v>
      </c>
      <c r="F70" s="116">
        <f>F71</f>
        <v>37000</v>
      </c>
      <c r="G70" s="15"/>
    </row>
    <row r="71" spans="1:7" ht="12.75">
      <c r="A71" s="91"/>
      <c r="B71" s="91">
        <v>60016</v>
      </c>
      <c r="C71" s="91"/>
      <c r="D71" s="55" t="s">
        <v>34</v>
      </c>
      <c r="E71" s="117">
        <f>E72</f>
        <v>37000</v>
      </c>
      <c r="F71" s="49">
        <f>F73+F75</f>
        <v>37000</v>
      </c>
      <c r="G71" s="15"/>
    </row>
    <row r="72" spans="1:7" ht="12.75">
      <c r="A72" s="91"/>
      <c r="B72" s="91"/>
      <c r="C72" s="91">
        <v>4270</v>
      </c>
      <c r="D72" s="55" t="s">
        <v>66</v>
      </c>
      <c r="E72" s="117">
        <f>F74+F76</f>
        <v>37000</v>
      </c>
      <c r="F72" s="49"/>
      <c r="G72" s="15"/>
    </row>
    <row r="73" spans="1:7" ht="12.75">
      <c r="A73" s="91"/>
      <c r="B73" s="91"/>
      <c r="C73" s="91">
        <v>6059</v>
      </c>
      <c r="D73" s="69" t="s">
        <v>25</v>
      </c>
      <c r="E73" s="117"/>
      <c r="F73" s="49">
        <f>F74</f>
        <v>20800</v>
      </c>
      <c r="G73" s="15"/>
    </row>
    <row r="74" spans="1:7" ht="12.75">
      <c r="A74" s="91"/>
      <c r="B74" s="91"/>
      <c r="C74" s="91"/>
      <c r="D74" s="4" t="s">
        <v>87</v>
      </c>
      <c r="E74" s="117"/>
      <c r="F74" s="49">
        <v>20800</v>
      </c>
      <c r="G74" s="15"/>
    </row>
    <row r="75" spans="1:7" ht="12.75">
      <c r="A75" s="91"/>
      <c r="B75" s="91"/>
      <c r="C75" s="91">
        <v>6059</v>
      </c>
      <c r="D75" s="69" t="s">
        <v>25</v>
      </c>
      <c r="E75" s="117"/>
      <c r="F75" s="49">
        <f>F76</f>
        <v>16200</v>
      </c>
      <c r="G75" s="15"/>
    </row>
    <row r="76" spans="1:7" ht="12.75">
      <c r="A76" s="103"/>
      <c r="B76" s="103"/>
      <c r="C76" s="103"/>
      <c r="D76" s="39" t="s">
        <v>88</v>
      </c>
      <c r="E76" s="118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1" t="s">
        <v>62</v>
      </c>
      <c r="E77" s="132">
        <f>E78</f>
        <v>5200</v>
      </c>
      <c r="F77" s="80">
        <f>F78+F84</f>
        <v>136000</v>
      </c>
      <c r="G77" s="41"/>
    </row>
    <row r="78" spans="1:7" ht="12.75">
      <c r="A78" s="91"/>
      <c r="B78" s="91">
        <v>71004</v>
      </c>
      <c r="C78" s="91"/>
      <c r="D78" s="93" t="s">
        <v>89</v>
      </c>
      <c r="E78" s="117">
        <f>E79</f>
        <v>5200</v>
      </c>
      <c r="F78" s="49">
        <f>F80</f>
        <v>100000</v>
      </c>
      <c r="G78" s="15"/>
    </row>
    <row r="79" spans="1:7" ht="12.75">
      <c r="A79" s="91"/>
      <c r="B79" s="91"/>
      <c r="C79" s="91">
        <v>4300</v>
      </c>
      <c r="D79" s="93" t="s">
        <v>30</v>
      </c>
      <c r="E79" s="117">
        <v>5200</v>
      </c>
      <c r="F79" s="49"/>
      <c r="G79" s="15"/>
    </row>
    <row r="80" spans="1:7" ht="12.75">
      <c r="A80" s="91"/>
      <c r="B80" s="91"/>
      <c r="C80" s="91">
        <v>6050</v>
      </c>
      <c r="D80" s="69" t="s">
        <v>25</v>
      </c>
      <c r="E80" s="117"/>
      <c r="F80" s="49">
        <f>F81+F82+F83</f>
        <v>100000</v>
      </c>
      <c r="G80" s="15"/>
    </row>
    <row r="81" spans="1:7" ht="12.75">
      <c r="A81" s="91"/>
      <c r="B81" s="91"/>
      <c r="C81" s="91"/>
      <c r="D81" s="93" t="s">
        <v>90</v>
      </c>
      <c r="E81" s="117"/>
      <c r="F81" s="49">
        <v>41000</v>
      </c>
      <c r="G81" s="15"/>
    </row>
    <row r="82" spans="1:7" ht="12.75">
      <c r="A82" s="46"/>
      <c r="B82" s="46"/>
      <c r="C82" s="46"/>
      <c r="D82" s="55" t="s">
        <v>91</v>
      </c>
      <c r="E82" s="132"/>
      <c r="F82" s="49">
        <v>49000</v>
      </c>
      <c r="G82" s="15"/>
    </row>
    <row r="83" spans="1:8" ht="12.75">
      <c r="A83" s="91"/>
      <c r="B83" s="91"/>
      <c r="C83" s="91"/>
      <c r="D83" s="55" t="s">
        <v>92</v>
      </c>
      <c r="E83" s="117"/>
      <c r="F83" s="49">
        <v>10000</v>
      </c>
      <c r="G83" s="15"/>
      <c r="H83" s="45"/>
    </row>
    <row r="84" spans="1:8" ht="12.75">
      <c r="A84" s="91"/>
      <c r="B84" s="91">
        <v>71035</v>
      </c>
      <c r="C84" s="91"/>
      <c r="D84" s="55" t="s">
        <v>93</v>
      </c>
      <c r="E84" s="117"/>
      <c r="F84" s="49">
        <f>F85</f>
        <v>36000</v>
      </c>
      <c r="G84" s="15"/>
      <c r="H84" s="45"/>
    </row>
    <row r="85" spans="1:8" ht="12.75">
      <c r="A85" s="91"/>
      <c r="B85" s="91"/>
      <c r="C85" s="91">
        <v>6050</v>
      </c>
      <c r="D85" s="69" t="s">
        <v>25</v>
      </c>
      <c r="E85" s="117"/>
      <c r="F85" s="49">
        <f>F86+F87</f>
        <v>36000</v>
      </c>
      <c r="G85" s="15"/>
      <c r="H85" s="45"/>
    </row>
    <row r="86" spans="1:8" ht="12.75">
      <c r="A86" s="91"/>
      <c r="B86" s="91"/>
      <c r="C86" s="91"/>
      <c r="D86" s="55" t="s">
        <v>94</v>
      </c>
      <c r="E86" s="117"/>
      <c r="F86" s="49">
        <f>20000-14000</f>
        <v>6000</v>
      </c>
      <c r="G86" s="15"/>
      <c r="H86" s="45"/>
    </row>
    <row r="87" spans="1:8" ht="12.75">
      <c r="A87" s="103"/>
      <c r="B87" s="103"/>
      <c r="C87" s="103"/>
      <c r="D87" s="86" t="s">
        <v>95</v>
      </c>
      <c r="E87" s="118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13</v>
      </c>
      <c r="E88" s="132">
        <f>E89+E92</f>
        <v>514000</v>
      </c>
      <c r="F88" s="132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35</v>
      </c>
      <c r="E89" s="117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32</v>
      </c>
      <c r="D90" s="4" t="s">
        <v>25</v>
      </c>
      <c r="E90" s="117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142</v>
      </c>
      <c r="E91" s="117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68</v>
      </c>
      <c r="E92" s="117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32</v>
      </c>
      <c r="D93" s="69" t="s">
        <v>25</v>
      </c>
      <c r="E93" s="117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69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5" t="s">
        <v>59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72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67</v>
      </c>
      <c r="D97" s="93" t="s">
        <v>30</v>
      </c>
      <c r="E97" s="49"/>
      <c r="F97" s="49">
        <v>8810.9</v>
      </c>
      <c r="G97" s="15"/>
    </row>
    <row r="98" spans="1:7" ht="12.75">
      <c r="A98" s="53"/>
      <c r="B98" s="53"/>
      <c r="C98" s="68" t="s">
        <v>71</v>
      </c>
      <c r="D98" s="93" t="s">
        <v>30</v>
      </c>
      <c r="E98" s="49">
        <v>8810.9</v>
      </c>
      <c r="F98" s="49"/>
      <c r="G98" s="15"/>
    </row>
    <row r="99" spans="1:7" ht="12.75">
      <c r="A99" s="53"/>
      <c r="B99" s="53"/>
      <c r="C99" s="68" t="s">
        <v>56</v>
      </c>
      <c r="D99" s="69" t="s">
        <v>25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85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75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56</v>
      </c>
      <c r="D102" s="69" t="s">
        <v>25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78" t="s">
        <v>86</v>
      </c>
      <c r="E103" s="73"/>
      <c r="F103" s="73">
        <v>22600</v>
      </c>
    </row>
    <row r="104" spans="1:6" s="10" customFormat="1" ht="12.75">
      <c r="A104" s="87"/>
      <c r="B104" s="87"/>
      <c r="C104" s="87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74" t="s">
        <v>20</v>
      </c>
      <c r="B105" s="274"/>
      <c r="C105" s="274"/>
      <c r="D105" s="274"/>
      <c r="E105" s="274"/>
      <c r="F105" s="274"/>
    </row>
    <row r="106" spans="1:6" s="15" customFormat="1" ht="32.25" customHeight="1">
      <c r="A106" s="278" t="s">
        <v>103</v>
      </c>
      <c r="B106" s="278"/>
      <c r="C106" s="278"/>
      <c r="D106" s="278"/>
      <c r="E106" s="278"/>
      <c r="F106" s="278"/>
    </row>
    <row r="107" spans="2:6" s="15" customFormat="1" ht="12.75">
      <c r="B107" s="8"/>
      <c r="C107" s="277" t="s">
        <v>51</v>
      </c>
      <c r="D107" s="277"/>
      <c r="E107" s="8" t="s">
        <v>18</v>
      </c>
      <c r="F107" s="10"/>
    </row>
    <row r="108" spans="2:6" s="15" customFormat="1" ht="12.75">
      <c r="B108" s="133"/>
      <c r="C108" s="134" t="s">
        <v>96</v>
      </c>
      <c r="D108" s="135" t="s">
        <v>98</v>
      </c>
      <c r="E108" s="28"/>
      <c r="F108" s="8"/>
    </row>
    <row r="109" spans="2:6" s="15" customFormat="1" ht="12.75">
      <c r="B109" s="133"/>
      <c r="C109" s="134" t="s">
        <v>97</v>
      </c>
      <c r="D109" s="135" t="s">
        <v>99</v>
      </c>
      <c r="E109" s="136"/>
      <c r="F109" s="10"/>
    </row>
    <row r="110" spans="1:6" s="15" customFormat="1" ht="12.75">
      <c r="A110" s="8"/>
      <c r="B110" s="8"/>
      <c r="C110" s="277" t="s">
        <v>23</v>
      </c>
      <c r="D110" s="277"/>
      <c r="E110" s="8" t="s">
        <v>18</v>
      </c>
      <c r="F110" s="10"/>
    </row>
    <row r="111" spans="2:6" s="15" customFormat="1" ht="12.75">
      <c r="B111" s="133"/>
      <c r="C111" s="134" t="s">
        <v>96</v>
      </c>
      <c r="D111" s="135" t="s">
        <v>100</v>
      </c>
      <c r="E111" s="28"/>
      <c r="F111" s="10"/>
    </row>
    <row r="112" spans="2:6" s="15" customFormat="1" ht="12.75">
      <c r="B112" s="133"/>
      <c r="C112" s="134" t="s">
        <v>97</v>
      </c>
      <c r="D112" s="135" t="s">
        <v>101</v>
      </c>
      <c r="E112" s="136"/>
      <c r="F112" s="10"/>
    </row>
    <row r="113" spans="2:6" s="15" customFormat="1" ht="12.75">
      <c r="B113" s="133"/>
      <c r="C113" s="154"/>
      <c r="D113" s="37"/>
      <c r="E113" s="155"/>
      <c r="F113" s="10"/>
    </row>
    <row r="114" spans="1:6" s="15" customFormat="1" ht="12.75">
      <c r="A114" s="274" t="s">
        <v>22</v>
      </c>
      <c r="B114" s="274"/>
      <c r="C114" s="274"/>
      <c r="D114" s="274"/>
      <c r="E114" s="274"/>
      <c r="F114" s="274"/>
    </row>
    <row r="115" spans="1:6" s="15" customFormat="1" ht="24.75" customHeight="1">
      <c r="A115" s="278" t="s">
        <v>102</v>
      </c>
      <c r="B115" s="278"/>
      <c r="C115" s="278"/>
      <c r="D115" s="278"/>
      <c r="E115" s="278"/>
      <c r="F115" s="278"/>
    </row>
    <row r="116" spans="2:6" s="15" customFormat="1" ht="12.75">
      <c r="B116" s="8"/>
      <c r="C116" s="277" t="s">
        <v>51</v>
      </c>
      <c r="D116" s="277"/>
      <c r="E116" s="8"/>
      <c r="F116" s="10"/>
    </row>
    <row r="117" spans="2:6" s="15" customFormat="1" ht="12.75">
      <c r="B117" s="8"/>
      <c r="C117" s="33" t="s">
        <v>44</v>
      </c>
      <c r="D117" s="138" t="s">
        <v>10</v>
      </c>
      <c r="E117" s="139" t="s">
        <v>18</v>
      </c>
      <c r="F117" s="10"/>
    </row>
    <row r="118" spans="2:6" s="15" customFormat="1" ht="12.75">
      <c r="B118" s="8"/>
      <c r="C118" s="35" t="s">
        <v>96</v>
      </c>
      <c r="D118" s="35" t="s">
        <v>114</v>
      </c>
      <c r="E118" s="29"/>
      <c r="F118" s="10"/>
    </row>
    <row r="119" spans="2:6" s="15" customFormat="1" ht="12.75">
      <c r="B119" s="8"/>
      <c r="C119" s="35" t="s">
        <v>97</v>
      </c>
      <c r="D119" s="35" t="s">
        <v>115</v>
      </c>
      <c r="E119" s="29">
        <v>40000</v>
      </c>
      <c r="F119" s="10"/>
    </row>
    <row r="120" spans="2:6" s="15" customFormat="1" ht="12.75">
      <c r="B120" s="8"/>
      <c r="C120" s="35" t="s">
        <v>104</v>
      </c>
      <c r="D120" s="35" t="s">
        <v>116</v>
      </c>
      <c r="E120" s="29"/>
      <c r="F120" s="10"/>
    </row>
    <row r="121" spans="2:6" s="15" customFormat="1" ht="12.75">
      <c r="B121" s="8"/>
      <c r="C121" s="35" t="s">
        <v>105</v>
      </c>
      <c r="D121" s="35" t="s">
        <v>117</v>
      </c>
      <c r="E121" s="29"/>
      <c r="F121" s="10"/>
    </row>
    <row r="122" spans="2:6" s="15" customFormat="1" ht="12.75">
      <c r="B122" s="8"/>
      <c r="C122" s="35" t="s">
        <v>106</v>
      </c>
      <c r="D122" s="35" t="s">
        <v>118</v>
      </c>
      <c r="E122" s="29"/>
      <c r="F122" s="10"/>
    </row>
    <row r="123" spans="2:6" s="15" customFormat="1" ht="12.75">
      <c r="B123" s="8"/>
      <c r="C123" s="35" t="s">
        <v>107</v>
      </c>
      <c r="D123" s="35" t="s">
        <v>119</v>
      </c>
      <c r="E123" s="29"/>
      <c r="F123" s="10"/>
    </row>
    <row r="124" spans="2:6" s="15" customFormat="1" ht="12.75">
      <c r="B124" s="8"/>
      <c r="C124" s="35" t="s">
        <v>108</v>
      </c>
      <c r="D124" s="35" t="s">
        <v>125</v>
      </c>
      <c r="E124" s="29"/>
      <c r="F124" s="10"/>
    </row>
    <row r="125" spans="2:6" s="15" customFormat="1" ht="12.75">
      <c r="B125" s="8"/>
      <c r="C125" s="35" t="s">
        <v>109</v>
      </c>
      <c r="D125" s="35" t="s">
        <v>120</v>
      </c>
      <c r="E125" s="29"/>
      <c r="F125" s="10"/>
    </row>
    <row r="126" spans="2:6" s="15" customFormat="1" ht="12.75">
      <c r="B126" s="8"/>
      <c r="C126" s="35" t="s">
        <v>110</v>
      </c>
      <c r="D126" s="35" t="s">
        <v>121</v>
      </c>
      <c r="E126" s="29"/>
      <c r="F126" s="10"/>
    </row>
    <row r="127" spans="2:6" s="15" customFormat="1" ht="12.75">
      <c r="B127" s="8"/>
      <c r="C127" s="35" t="s">
        <v>111</v>
      </c>
      <c r="D127" s="35" t="s">
        <v>122</v>
      </c>
      <c r="E127" s="29"/>
      <c r="F127" s="10"/>
    </row>
    <row r="128" spans="2:6" s="15" customFormat="1" ht="12.75">
      <c r="B128" s="8"/>
      <c r="C128" s="35" t="s">
        <v>112</v>
      </c>
      <c r="D128" s="35" t="s">
        <v>123</v>
      </c>
      <c r="E128" s="29"/>
      <c r="F128" s="10"/>
    </row>
    <row r="129" spans="2:6" s="15" customFormat="1" ht="12.75">
      <c r="B129" s="8"/>
      <c r="C129" s="35" t="s">
        <v>113</v>
      </c>
      <c r="D129" s="35" t="s">
        <v>124</v>
      </c>
      <c r="E129" s="29"/>
      <c r="F129" s="10"/>
    </row>
    <row r="130" spans="2:6" s="15" customFormat="1" ht="25.5">
      <c r="B130" s="8"/>
      <c r="C130" s="35" t="s">
        <v>126</v>
      </c>
      <c r="D130" s="153" t="s">
        <v>127</v>
      </c>
      <c r="E130" s="158">
        <f>935232</f>
        <v>935232</v>
      </c>
      <c r="F130" s="10"/>
    </row>
    <row r="131" spans="2:6" s="15" customFormat="1" ht="12.75">
      <c r="B131" s="8"/>
      <c r="C131" s="141"/>
      <c r="D131" s="142" t="s">
        <v>46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23</v>
      </c>
      <c r="D133" s="32"/>
      <c r="E133" s="137"/>
      <c r="F133" s="10"/>
    </row>
    <row r="134" spans="2:6" s="15" customFormat="1" ht="12.75">
      <c r="B134" s="8"/>
      <c r="C134" s="143" t="s">
        <v>44</v>
      </c>
      <c r="D134" s="143" t="s">
        <v>10</v>
      </c>
      <c r="E134" s="139" t="s">
        <v>45</v>
      </c>
      <c r="F134" s="10"/>
    </row>
    <row r="135" spans="2:6" s="15" customFormat="1" ht="12.75">
      <c r="B135" s="8"/>
      <c r="C135" s="30" t="s">
        <v>96</v>
      </c>
      <c r="D135" s="35" t="s">
        <v>128</v>
      </c>
      <c r="E135" s="34"/>
      <c r="F135" s="10"/>
    </row>
    <row r="136" spans="2:6" s="15" customFormat="1" ht="12.75">
      <c r="B136" s="8"/>
      <c r="C136" s="147" t="s">
        <v>97</v>
      </c>
      <c r="D136" s="35" t="s">
        <v>129</v>
      </c>
      <c r="E136" s="29">
        <v>40000</v>
      </c>
      <c r="F136" s="10"/>
    </row>
    <row r="137" spans="2:6" s="15" customFormat="1" ht="12.75">
      <c r="B137" s="8"/>
      <c r="C137" s="147" t="s">
        <v>104</v>
      </c>
      <c r="D137" s="35" t="s">
        <v>130</v>
      </c>
      <c r="E137" s="29"/>
      <c r="F137" s="10"/>
    </row>
    <row r="138" spans="2:6" s="15" customFormat="1" ht="12.75">
      <c r="B138" s="8"/>
      <c r="C138" s="147" t="s">
        <v>105</v>
      </c>
      <c r="D138" s="35" t="s">
        <v>131</v>
      </c>
      <c r="E138" s="29"/>
      <c r="F138" s="10"/>
    </row>
    <row r="139" spans="2:6" s="15" customFormat="1" ht="12.75">
      <c r="B139" s="8"/>
      <c r="C139" s="147" t="s">
        <v>106</v>
      </c>
      <c r="D139" s="35" t="s">
        <v>132</v>
      </c>
      <c r="E139" s="29"/>
      <c r="F139" s="10"/>
    </row>
    <row r="140" spans="2:6" s="15" customFormat="1" ht="12.75">
      <c r="B140" s="8"/>
      <c r="C140" s="147" t="s">
        <v>107</v>
      </c>
      <c r="D140" s="35" t="s">
        <v>133</v>
      </c>
      <c r="E140" s="29"/>
      <c r="F140" s="10"/>
    </row>
    <row r="141" spans="2:6" s="15" customFormat="1" ht="12.75">
      <c r="B141" s="8"/>
      <c r="C141" s="147" t="s">
        <v>108</v>
      </c>
      <c r="D141" s="35" t="s">
        <v>134</v>
      </c>
      <c r="E141" s="29"/>
      <c r="F141" s="10"/>
    </row>
    <row r="142" spans="2:6" s="15" customFormat="1" ht="12.75">
      <c r="B142" s="8"/>
      <c r="C142" s="147" t="s">
        <v>109</v>
      </c>
      <c r="D142" s="35" t="s">
        <v>135</v>
      </c>
      <c r="E142" s="29"/>
      <c r="F142" s="10"/>
    </row>
    <row r="143" spans="2:6" s="15" customFormat="1" ht="12.75">
      <c r="B143" s="8"/>
      <c r="C143" s="147" t="s">
        <v>110</v>
      </c>
      <c r="D143" s="35" t="s">
        <v>136</v>
      </c>
      <c r="E143" s="29"/>
      <c r="F143" s="10"/>
    </row>
    <row r="144" spans="2:6" s="15" customFormat="1" ht="12.75">
      <c r="B144" s="8"/>
      <c r="C144" s="147" t="s">
        <v>111</v>
      </c>
      <c r="D144" s="35" t="s">
        <v>137</v>
      </c>
      <c r="E144" s="29"/>
      <c r="F144" s="10"/>
    </row>
    <row r="145" spans="2:6" s="15" customFormat="1" ht="12.75">
      <c r="B145" s="8"/>
      <c r="C145" s="147" t="s">
        <v>112</v>
      </c>
      <c r="D145" s="35" t="s">
        <v>138</v>
      </c>
      <c r="E145" s="29"/>
      <c r="F145" s="10"/>
    </row>
    <row r="146" spans="2:6" s="15" customFormat="1" ht="12.75">
      <c r="B146" s="8"/>
      <c r="C146" s="122" t="s">
        <v>113</v>
      </c>
      <c r="D146" s="36" t="s">
        <v>139</v>
      </c>
      <c r="E146" s="31"/>
      <c r="F146" s="10"/>
    </row>
    <row r="147" spans="2:6" s="15" customFormat="1" ht="25.5">
      <c r="B147" s="8"/>
      <c r="C147" s="122" t="s">
        <v>126</v>
      </c>
      <c r="D147" s="36" t="s">
        <v>140</v>
      </c>
      <c r="E147" s="152">
        <f>935232</f>
        <v>935232</v>
      </c>
      <c r="F147" s="10"/>
    </row>
    <row r="148" spans="2:6" s="15" customFormat="1" ht="12.75">
      <c r="B148" s="8"/>
      <c r="C148" s="30"/>
      <c r="D148" s="26" t="s">
        <v>25</v>
      </c>
      <c r="E148" s="145"/>
      <c r="F148" s="10"/>
    </row>
    <row r="149" spans="2:6" s="15" customFormat="1" ht="12.75">
      <c r="B149" s="8"/>
      <c r="C149" s="30"/>
      <c r="D149" s="148" t="s">
        <v>76</v>
      </c>
      <c r="E149" s="149">
        <v>568255</v>
      </c>
      <c r="F149" s="10"/>
    </row>
    <row r="150" spans="2:6" s="15" customFormat="1" ht="12.75">
      <c r="B150" s="8"/>
      <c r="C150" s="30"/>
      <c r="D150" s="148" t="s">
        <v>77</v>
      </c>
      <c r="E150" s="149">
        <v>318177</v>
      </c>
      <c r="F150" s="10"/>
    </row>
    <row r="151" spans="2:6" s="15" customFormat="1" ht="12.75">
      <c r="B151" s="8"/>
      <c r="C151" s="30"/>
      <c r="D151" s="148" t="s">
        <v>78</v>
      </c>
      <c r="E151" s="149">
        <v>48800</v>
      </c>
      <c r="F151" s="10"/>
    </row>
    <row r="152" spans="2:6" s="15" customFormat="1" ht="12.75">
      <c r="B152" s="8"/>
      <c r="C152" s="30"/>
      <c r="D152" s="146" t="s">
        <v>57</v>
      </c>
      <c r="E152" s="145"/>
      <c r="F152" s="10"/>
    </row>
    <row r="153" spans="2:6" s="15" customFormat="1" ht="12.75">
      <c r="B153" s="8"/>
      <c r="C153" s="30"/>
      <c r="D153" s="148"/>
      <c r="E153" s="149"/>
      <c r="F153" s="10"/>
    </row>
    <row r="154" spans="2:6" s="15" customFormat="1" ht="12.75">
      <c r="B154" s="8"/>
      <c r="C154" s="123"/>
      <c r="D154" s="150"/>
      <c r="E154" s="151"/>
      <c r="F154" s="10"/>
    </row>
    <row r="155" spans="2:6" s="15" customFormat="1" ht="12.75">
      <c r="B155" s="8"/>
      <c r="C155" s="144"/>
      <c r="D155" s="140" t="s">
        <v>46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68" t="s">
        <v>24</v>
      </c>
      <c r="B157" s="268"/>
      <c r="C157" s="268"/>
      <c r="D157" s="268"/>
      <c r="E157" s="268"/>
      <c r="F157" s="268"/>
    </row>
    <row r="158" spans="1:6" s="15" customFormat="1" ht="30" customHeight="1">
      <c r="A158" s="275" t="s">
        <v>43</v>
      </c>
      <c r="B158" s="275"/>
      <c r="C158" s="275"/>
      <c r="D158" s="275"/>
      <c r="E158" s="275"/>
      <c r="F158" s="275"/>
    </row>
    <row r="159" spans="1:6" s="15" customFormat="1" ht="12.75">
      <c r="A159" s="25"/>
      <c r="B159" s="25"/>
      <c r="C159" s="113"/>
      <c r="D159" s="25"/>
      <c r="E159" s="25"/>
      <c r="F159" s="25"/>
    </row>
    <row r="160" spans="1:6" s="15" customFormat="1" ht="29.25" customHeight="1">
      <c r="A160" s="276" t="s">
        <v>80</v>
      </c>
      <c r="B160" s="276"/>
      <c r="C160" s="276"/>
      <c r="D160" s="276"/>
      <c r="E160" s="276"/>
      <c r="F160" s="276"/>
    </row>
    <row r="161" spans="1:6" s="15" customFormat="1" ht="12.75">
      <c r="A161" s="9"/>
      <c r="B161" s="42"/>
      <c r="C161" s="42"/>
      <c r="D161" s="24"/>
      <c r="E161" s="24"/>
      <c r="F161" s="102"/>
    </row>
    <row r="162" spans="1:6" s="15" customFormat="1" ht="12.75">
      <c r="A162" s="268" t="s">
        <v>31</v>
      </c>
      <c r="B162" s="268"/>
      <c r="C162" s="268"/>
      <c r="D162" s="268"/>
      <c r="E162" s="268"/>
      <c r="F162" s="268"/>
    </row>
    <row r="163" spans="1:6" s="15" customFormat="1" ht="12.75">
      <c r="A163" s="263" t="s">
        <v>26</v>
      </c>
      <c r="B163" s="263"/>
      <c r="C163" s="263"/>
      <c r="D163" s="263"/>
      <c r="E163" s="263"/>
      <c r="F163" s="263"/>
    </row>
    <row r="164" spans="1:6" s="15" customFormat="1" ht="12.75">
      <c r="A164" s="264" t="s">
        <v>49</v>
      </c>
      <c r="B164" s="264"/>
      <c r="C164" s="264"/>
      <c r="D164" s="264"/>
      <c r="E164" s="264"/>
      <c r="F164" s="264"/>
    </row>
    <row r="165" spans="1:6" s="15" customFormat="1" ht="12.75">
      <c r="A165" s="256" t="s">
        <v>28</v>
      </c>
      <c r="B165" s="256"/>
      <c r="C165" s="256"/>
      <c r="D165" s="256"/>
      <c r="E165" s="256"/>
      <c r="F165" s="256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4" t="s">
        <v>9</v>
      </c>
      <c r="D168" s="95" t="s">
        <v>51</v>
      </c>
      <c r="E168" s="96" t="s">
        <v>45</v>
      </c>
      <c r="F168" s="49"/>
    </row>
    <row r="169" spans="1:6" s="15" customFormat="1" ht="13.5">
      <c r="A169" s="69"/>
      <c r="B169" s="69"/>
      <c r="C169" s="94"/>
      <c r="D169" s="89" t="s">
        <v>55</v>
      </c>
      <c r="E169" s="159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63</v>
      </c>
      <c r="E170" s="160">
        <v>200000</v>
      </c>
      <c r="F170" s="49"/>
    </row>
    <row r="171" spans="3:5" ht="13.5">
      <c r="C171" s="272">
        <v>952</v>
      </c>
      <c r="D171" s="48" t="s">
        <v>52</v>
      </c>
      <c r="E171" s="160">
        <f>E172+E175</f>
        <v>7549212.9799999995</v>
      </c>
    </row>
    <row r="172" spans="3:5" ht="15.75">
      <c r="C172" s="272"/>
      <c r="D172" s="97" t="s">
        <v>50</v>
      </c>
      <c r="E172" s="161">
        <f>E173+E174</f>
        <v>3465437.9299999997</v>
      </c>
    </row>
    <row r="173" spans="3:5" ht="13.5">
      <c r="C173" s="272"/>
      <c r="D173" s="48" t="s">
        <v>64</v>
      </c>
      <c r="E173" s="160">
        <v>1465437.93</v>
      </c>
    </row>
    <row r="174" spans="3:5" ht="13.5">
      <c r="C174" s="272"/>
      <c r="D174" s="48" t="s">
        <v>74</v>
      </c>
      <c r="E174" s="160">
        <v>2000000</v>
      </c>
    </row>
    <row r="175" spans="3:5" ht="13.5">
      <c r="C175" s="272"/>
      <c r="D175" s="97" t="s">
        <v>53</v>
      </c>
      <c r="E175" s="162">
        <f>E176+E177</f>
        <v>4083775.05</v>
      </c>
    </row>
    <row r="176" spans="3:5" ht="13.5">
      <c r="C176" s="272"/>
      <c r="D176" s="48" t="s">
        <v>73</v>
      </c>
      <c r="E176" s="160">
        <v>987704.92</v>
      </c>
    </row>
    <row r="177" spans="3:5" ht="13.5">
      <c r="C177" s="273"/>
      <c r="D177" s="78" t="s">
        <v>54</v>
      </c>
      <c r="E177" s="163">
        <f>3337902.13-241832</f>
        <v>3096070.13</v>
      </c>
    </row>
    <row r="180" ht="13.5">
      <c r="E180" s="111">
        <v>5699011.55</v>
      </c>
    </row>
    <row r="181" ht="13.5">
      <c r="E181" s="111">
        <v>1850201.43</v>
      </c>
    </row>
    <row r="182" ht="12.75">
      <c r="E182" s="52">
        <f>E180+E181-E171</f>
        <v>0</v>
      </c>
    </row>
  </sheetData>
  <mergeCells count="30"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2009-02-03T09:34:14Z</cp:lastPrinted>
  <dcterms:created xsi:type="dcterms:W3CDTF">2006-01-18T07:05:12Z</dcterms:created>
  <dcterms:modified xsi:type="dcterms:W3CDTF">2009-02-05T13:32:54Z</dcterms:modified>
  <cp:category/>
  <cp:version/>
  <cp:contentType/>
  <cp:contentStatus/>
</cp:coreProperties>
</file>